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0055" windowHeight="7935" activeTab="4"/>
  </bookViews>
  <sheets>
    <sheet name="Основні показники" sheetId="2" r:id="rId1"/>
    <sheet name="Доходи" sheetId="3" r:id="rId2"/>
    <sheet name="Видатки" sheetId="4" r:id="rId3"/>
    <sheet name="Видатки  головрозпоряд" sheetId="5" r:id="rId4"/>
    <sheet name="Інвестиції" sheetId="6" r:id="rId5"/>
  </sheets>
  <definedNames>
    <definedName name="_xlnm.Print_Area" localSheetId="2">Видатки!$A$1:$F$48</definedName>
  </definedNames>
  <calcPr calcId="124519"/>
</workbook>
</file>

<file path=xl/calcChain.xml><?xml version="1.0" encoding="utf-8"?>
<calcChain xmlns="http://schemas.openxmlformats.org/spreadsheetml/2006/main">
  <c r="C20" i="2"/>
  <c r="B20"/>
  <c r="E13"/>
  <c r="D13"/>
  <c r="C13"/>
  <c r="B13"/>
  <c r="E8" i="5"/>
  <c r="F8" s="1"/>
  <c r="F24" i="4"/>
  <c r="F25"/>
  <c r="E24"/>
  <c r="E31" l="1"/>
  <c r="F31" s="1"/>
  <c r="E23"/>
  <c r="F23" s="1"/>
  <c r="F13" i="5"/>
  <c r="F7"/>
  <c r="E10"/>
  <c r="F10" s="1"/>
  <c r="E11"/>
  <c r="F11" s="1"/>
  <c r="E37" i="4"/>
  <c r="F37" s="1"/>
  <c r="E22" i="6"/>
  <c r="F22"/>
  <c r="G22"/>
  <c r="D22"/>
  <c r="E43" i="4"/>
  <c r="F43" s="1"/>
  <c r="E41"/>
  <c r="F41" s="1"/>
  <c r="E40"/>
  <c r="F40" s="1"/>
  <c r="E38"/>
  <c r="F38" s="1"/>
  <c r="E39"/>
  <c r="F39" s="1"/>
  <c r="E36"/>
  <c r="F36" s="1"/>
  <c r="E28"/>
  <c r="F28" s="1"/>
  <c r="E27"/>
  <c r="F27" s="1"/>
  <c r="E26"/>
  <c r="F26" s="1"/>
  <c r="B22" i="2"/>
  <c r="C22"/>
  <c r="B23"/>
  <c r="C23"/>
  <c r="E6" i="5"/>
  <c r="F6" s="1"/>
  <c r="D58" i="3"/>
  <c r="E58" s="1"/>
  <c r="D64"/>
  <c r="D57"/>
  <c r="E57" s="1"/>
  <c r="D52"/>
  <c r="E52" s="1"/>
  <c r="D51"/>
  <c r="E51" s="1"/>
  <c r="D49"/>
  <c r="E49" s="1"/>
  <c r="E48" s="1"/>
  <c r="D44"/>
  <c r="E44" s="1"/>
  <c r="D45"/>
  <c r="E45" s="1"/>
  <c r="D46"/>
  <c r="E46" s="1"/>
  <c r="D43"/>
  <c r="E43" s="1"/>
  <c r="E16"/>
  <c r="D14"/>
  <c r="C56"/>
  <c r="C55" s="1"/>
  <c r="C53" s="1"/>
  <c r="C50"/>
  <c r="C48"/>
  <c r="C42"/>
  <c r="C41" s="1"/>
  <c r="C16"/>
  <c r="C14"/>
  <c r="B56"/>
  <c r="B55" s="1"/>
  <c r="B60"/>
  <c r="B59" s="1"/>
  <c r="B42"/>
  <c r="B41" s="1"/>
  <c r="B50"/>
  <c r="B48"/>
  <c r="B16"/>
  <c r="B14"/>
  <c r="D16" i="2"/>
  <c r="D15"/>
  <c r="E15" s="1"/>
  <c r="E16" l="1"/>
  <c r="D20"/>
  <c r="D48" i="3"/>
  <c r="E64"/>
  <c r="B53"/>
  <c r="C46" i="4"/>
  <c r="E56" i="3"/>
  <c r="E55" s="1"/>
  <c r="E53" s="1"/>
  <c r="E14"/>
  <c r="E13" s="1"/>
  <c r="E12" s="1"/>
  <c r="D56"/>
  <c r="D55" s="1"/>
  <c r="D53" s="1"/>
  <c r="D42"/>
  <c r="D41" s="1"/>
  <c r="E42"/>
  <c r="E41" s="1"/>
  <c r="D22" i="2"/>
  <c r="E50" i="3"/>
  <c r="E47" s="1"/>
  <c r="D50"/>
  <c r="D23" i="2"/>
  <c r="D16" i="3"/>
  <c r="D13" s="1"/>
  <c r="D12" s="1"/>
  <c r="C47"/>
  <c r="C39" s="1"/>
  <c r="C13"/>
  <c r="C12" s="1"/>
  <c r="C10" s="1"/>
  <c r="B47"/>
  <c r="B39" s="1"/>
  <c r="B13"/>
  <c r="B12" s="1"/>
  <c r="D27" i="2"/>
  <c r="C14" i="5"/>
  <c r="D14"/>
  <c r="E14"/>
  <c r="F14"/>
  <c r="C9" i="4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E18"/>
  <c r="F18"/>
  <c r="C19"/>
  <c r="D19"/>
  <c r="E11"/>
  <c r="E14"/>
  <c r="E16"/>
  <c r="E19"/>
  <c r="C34"/>
  <c r="D34"/>
  <c r="D46"/>
  <c r="B24" i="2"/>
  <c r="C24"/>
  <c r="D24"/>
  <c r="E24"/>
  <c r="B25"/>
  <c r="C25"/>
  <c r="D25"/>
  <c r="E25"/>
  <c r="B26"/>
  <c r="C26"/>
  <c r="D26"/>
  <c r="E26"/>
  <c r="B27"/>
  <c r="C27"/>
  <c r="B8" i="3" l="1"/>
  <c r="D47"/>
  <c r="D39" s="1"/>
  <c r="D8" s="1"/>
  <c r="E23" i="2"/>
  <c r="E20"/>
  <c r="C8" i="3"/>
  <c r="E39"/>
  <c r="E8" s="1"/>
  <c r="B10"/>
  <c r="D20" i="4"/>
  <c r="C20"/>
  <c r="E22" i="2"/>
  <c r="E27"/>
  <c r="E10" i="3"/>
  <c r="D10"/>
  <c r="E12" i="4"/>
  <c r="E10"/>
  <c r="E17"/>
  <c r="E15"/>
  <c r="E13"/>
  <c r="E9"/>
  <c r="F19"/>
  <c r="F16"/>
  <c r="F14"/>
  <c r="F12"/>
  <c r="F10"/>
  <c r="F17"/>
  <c r="F15"/>
  <c r="F13"/>
  <c r="F11"/>
  <c r="F46"/>
  <c r="E46"/>
  <c r="E34"/>
  <c r="D21" l="1"/>
  <c r="F21"/>
  <c r="E21"/>
  <c r="E20"/>
  <c r="F9"/>
  <c r="F20" s="1"/>
  <c r="F34"/>
  <c r="F22" l="1"/>
  <c r="E22"/>
</calcChain>
</file>

<file path=xl/sharedStrings.xml><?xml version="1.0" encoding="utf-8"?>
<sst xmlns="http://schemas.openxmlformats.org/spreadsheetml/2006/main" count="258" uniqueCount="170">
  <si>
    <t>Фінансування (дефіцит «-» / профіцит «+»)</t>
  </si>
  <si>
    <t>– повернення кредитів до бюджету</t>
  </si>
  <si>
    <t>– надання кредитів з бюджету</t>
  </si>
  <si>
    <t>Кредитування усього, у тому числі:</t>
  </si>
  <si>
    <t>Видатки (з трансфертами)</t>
  </si>
  <si>
    <t>Доходи (з трансфертами)</t>
  </si>
  <si>
    <t>Разом</t>
  </si>
  <si>
    <t>Спеціальний фонд</t>
  </si>
  <si>
    <t>Загальний фонд</t>
  </si>
  <si>
    <t>Показник</t>
  </si>
  <si>
    <t>Додаток 1</t>
  </si>
  <si>
    <t>22010000 Плата за надання адміністративних послуг</t>
  </si>
  <si>
    <t>з них:</t>
  </si>
  <si>
    <t>неподаткові надходження, усього</t>
  </si>
  <si>
    <t>13030000 Рентна плата за користування надрами</t>
  </si>
  <si>
    <t>податкові надходження, усього</t>
  </si>
  <si>
    <t>41034200 Медична субвенція з державного бюджету місцевим бюджетам</t>
  </si>
  <si>
    <t>41033900 Освітня субвенція з державного бюджету місцевим бюджетам</t>
  </si>
  <si>
    <t>41020100 Базова дотація</t>
  </si>
  <si>
    <t>міжбюджетні трансферти, усього</t>
  </si>
  <si>
    <t>у тому числі:</t>
  </si>
  <si>
    <t>Загальний обсяг доходів, усього</t>
  </si>
  <si>
    <t xml:space="preserve"> </t>
  </si>
  <si>
    <t>Усього</t>
  </si>
  <si>
    <t>Міжбюджетні трансферти</t>
  </si>
  <si>
    <t>9000</t>
  </si>
  <si>
    <t>Інша діяльність</t>
  </si>
  <si>
    <t>8000</t>
  </si>
  <si>
    <t>Економічна діяльність</t>
  </si>
  <si>
    <t>7000</t>
  </si>
  <si>
    <t>Житлово-комунальне господарство</t>
  </si>
  <si>
    <t>6000</t>
  </si>
  <si>
    <t>Фізична культура і спорт</t>
  </si>
  <si>
    <t>5000</t>
  </si>
  <si>
    <t>Культура і мистецтво</t>
  </si>
  <si>
    <t>4000</t>
  </si>
  <si>
    <t>Соціальний захист, соціальне забезпечення</t>
  </si>
  <si>
    <t>3000</t>
  </si>
  <si>
    <t>Охорона здоров"я</t>
  </si>
  <si>
    <t>2000</t>
  </si>
  <si>
    <t>Освіта</t>
  </si>
  <si>
    <t>1000</t>
  </si>
  <si>
    <t>Державне управління</t>
  </si>
  <si>
    <t>0100</t>
  </si>
  <si>
    <t>в т.ч. обслуговування місцевого боргу</t>
  </si>
  <si>
    <t>ТПКВК  МБ</t>
  </si>
  <si>
    <t xml:space="preserve">Найменування </t>
  </si>
  <si>
    <t xml:space="preserve">Код </t>
  </si>
  <si>
    <t>за функціональною ознакою на 2019–2022 роки</t>
  </si>
  <si>
    <t>Найменування головного розпорядника коштів місцевого бюджету</t>
  </si>
  <si>
    <t>Код відомчої класифікації</t>
  </si>
  <si>
    <t xml:space="preserve">Видатки та надання кредитів головних розпорядників </t>
  </si>
  <si>
    <t>1000000</t>
  </si>
  <si>
    <t>0100000</t>
  </si>
  <si>
    <t xml:space="preserve">Найменування проекту (об’єкта), строк реалізації </t>
  </si>
  <si>
    <t>Найменування бюджетної програми</t>
  </si>
  <si>
    <t>КПКВК МБ</t>
  </si>
  <si>
    <t>які забезпечують виконання інвестиційних проектів у 2019–2022 роках</t>
  </si>
  <si>
    <t>Доходи  Попаснянського районного бюджету  на 2019–2022 роки</t>
  </si>
  <si>
    <t>41031400 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</si>
  <si>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 xml:space="preserve">41034500 Субвенція з державного бюджету місцевим бюджетам на здійснення заходів щодо соцільно-економічного розвитку окремих територій </t>
  </si>
  <si>
    <t xml:space="preserve">40000000 Офіційні трансферти </t>
  </si>
  <si>
    <t>41000000 Від органів державного управління</t>
  </si>
  <si>
    <t>41020000 Дотації з державного бюджету місцевим бюджетам</t>
  </si>
  <si>
    <t>41030000 Субвенції  з державного бюджету місцевим бюджетам</t>
  </si>
  <si>
    <t>41040000 Дотації  з місцевих бюджетів іншим місцевим бюджетам</t>
  </si>
  <si>
    <t>41050000 Субвенції з місцевих бюджетів іншим місцевим бюджетам</t>
  </si>
  <si>
    <t>11000000 Податки на доходи, податки на прибуток, податки на збільшення ринковою вартості</t>
  </si>
  <si>
    <t>11010000 Податок та збір на доходи фізичних осіб  </t>
  </si>
  <si>
    <t>11010100 Податок на доходи фізичних осіб, що сплачується податковими агентами, із доходів платника податку у вигляді заробітної плати</t>
  </si>
  <si>
    <t>11010200 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</si>
  <si>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 Податок на доходи фізичних осіб, що сплачується податковими агентами, із доходів платника податку інших ніж заробітна плата</t>
  </si>
  <si>
    <t>11010500 Податок на доходи фізичних осіб, що сплачується фізичними особами за результатами річного декларування</t>
  </si>
  <si>
    <t>13030900 Рентна плата за користування надрами для видобування газового конденсату </t>
  </si>
  <si>
    <t>13030800 Рентна плата за користування надрами для видобування природного газу</t>
  </si>
  <si>
    <t>13010100 Рентна плата за спеціальне використання лісових ресурсів в частині деревини, заготовленої в порядку рубок головного користування </t>
  </si>
  <si>
    <t>13010000 Рентна плата за спеціальне використання лісових ресурсів </t>
  </si>
  <si>
    <t>13000000 Рентна плата та плата за використання інших природних ресурсів</t>
  </si>
  <si>
    <t>22000000 Адміністративні збори та платежі, доходи від некомерційного та побічного продажу</t>
  </si>
  <si>
    <t>22010300 Адміністративний збір за проведення державної реєстрації юридичних осіб, фізичних осіб – підприємців та громадських формувань</t>
  </si>
  <si>
    <t>22012600 Адміністративний збір за державну реєстрацію речових прав на нерухоме майно та їх обтяжень</t>
  </si>
  <si>
    <t xml:space="preserve">24000000 Інші неподаткові надходження </t>
  </si>
  <si>
    <t xml:space="preserve">24060000 Інші надходження </t>
  </si>
  <si>
    <t xml:space="preserve">24060300 Інші надходження </t>
  </si>
  <si>
    <t>25000000 Власні надходження бюджетних установ</t>
  </si>
  <si>
    <t>Начальник управління                                                                        Галина КАРАЧЕВЦЕВА</t>
  </si>
  <si>
    <t>коштів Попаснянського районного бюджету  2019–2022 роки</t>
  </si>
  <si>
    <t>Попаснянська районна рада Луганської області</t>
  </si>
  <si>
    <t>0200000</t>
  </si>
  <si>
    <t>Попаснянська районна державна адміністрація Луганської області</t>
  </si>
  <si>
    <t>0600000</t>
  </si>
  <si>
    <t xml:space="preserve">Відділ освіти Попаснянської районної державної адміністраці </t>
  </si>
  <si>
    <t>0700000</t>
  </si>
  <si>
    <t xml:space="preserve">Відділ охорони здоров"я  Попаснянської районної державної адміністраці </t>
  </si>
  <si>
    <t>0800000</t>
  </si>
  <si>
    <t>Управління  соціального захисту населення Попаснянської районної державної адміністрації</t>
  </si>
  <si>
    <t>Відділ культури Попаснянської районної державної адміністрації</t>
  </si>
  <si>
    <t>1100000</t>
  </si>
  <si>
    <t>Сектор молоді та спорту Попаснянської районної державної адміністрації</t>
  </si>
  <si>
    <t>3700000</t>
  </si>
  <si>
    <t>Управління фінансів Попаснянської районної державної адміністрації</t>
  </si>
  <si>
    <t xml:space="preserve">Бюджетні програми Попаснянського районного бюджету, </t>
  </si>
  <si>
    <t>Основні показники Попаснянського районного бюджету на 2019–2022 роки</t>
  </si>
  <si>
    <t xml:space="preserve">Видатки та надання кредитів Попаснянського районного бюджету </t>
  </si>
  <si>
    <r>
      <t xml:space="preserve">Начальник управління                                                            </t>
    </r>
    <r>
      <rPr>
        <b/>
        <sz val="12"/>
        <rFont val="Times New Roman"/>
        <family val="1"/>
        <charset val="204"/>
      </rPr>
      <t>Галина КАРАЧЕВЦЕВА</t>
    </r>
  </si>
  <si>
    <r>
      <t>з них:</t>
    </r>
    <r>
      <rPr>
        <sz val="12"/>
        <rFont val="Times New Roman"/>
        <family val="1"/>
        <charset val="204"/>
      </rPr>
      <t xml:space="preserve"> </t>
    </r>
  </si>
  <si>
    <r>
      <t xml:space="preserve">Начальник управління                                                                        </t>
    </r>
    <r>
      <rPr>
        <b/>
        <sz val="12"/>
        <rFont val="Times New Roman"/>
        <family val="1"/>
        <charset val="204"/>
      </rPr>
      <t>Галина КАРАЧЕВЦЕВА</t>
    </r>
  </si>
  <si>
    <t>Співфінансування інвестиційних проектів, що реалізуються за рахунок коштів державного фонду регіонального розвитку</t>
  </si>
  <si>
    <t>Співфінансування  проекту "Підтримка розроблення схеми планування території Попаснянського району", 2019-2020</t>
  </si>
  <si>
    <t>0217361</t>
  </si>
  <si>
    <t>0617361</t>
  </si>
  <si>
    <t>Співфінансування проекту "Капітальний ремонт опорного  закладу "Золотівська загальноосвітня школа  І-ІІІ ступнів №5  Попаснянської районної ради Луганської області", який  розташований за адресою: Попаснянський район, м.Золоте, вул.Коцюбинського,28", 2019</t>
  </si>
  <si>
    <t>0617321</t>
  </si>
  <si>
    <t>Будівництво освітніх установ та закладів</t>
  </si>
  <si>
    <t>Реконструкція частини приміщення Гірської філії І-ІІ ст. ОНЗ "Гірська багатопрофільна гімназія" під харчоблок комунального закладу "Гірський заклад дошкільної освіти (ясла-садок) "Калинка" Попаснянської районної ради Луганської області, розташованого за адресою: м.Гірське вул.Первомайська, буд.88, 2019</t>
  </si>
  <si>
    <t>0617366</t>
  </si>
  <si>
    <t>Реалізація проектів в рамках Надзвичайної кредитної програми для відновлння України</t>
  </si>
  <si>
    <t>Капітальний ремонт будівлі Комунального закладу "Дошкільний навчальний заклад (ясла-садок) № 1 комбінованого типу Попаснянської районної ради Луганської області розташованого за адресою: вул.Овражна,1, м.Попасна, Луганської області, 2019</t>
  </si>
  <si>
    <t>Реконструкція: утеплення огороджувальних конструкцій будівлі Попаснянської загальноосвітньої школи І-ІІІ ступеня №24 Попаснянської районної ради Луганської області, розташованої за адресою: м.Попасна, пров.Лермонтова,14, 2019</t>
  </si>
  <si>
    <t>0617325</t>
  </si>
  <si>
    <t>Будівництво споруд, установ та закладів фізичної культури і спорту</t>
  </si>
  <si>
    <r>
      <t>Завершення робіт по об</t>
    </r>
    <r>
      <rPr>
        <sz val="12"/>
        <rFont val="Calibri"/>
        <family val="2"/>
        <charset val="204"/>
      </rPr>
      <t>‘</t>
    </r>
    <r>
      <rPr>
        <sz val="12"/>
        <rFont val="Times New Roman"/>
        <family val="1"/>
        <charset val="204"/>
      </rPr>
      <t>єкту "Будівництво спортивного майданчика зі штучним покриттям по вул.Суворова,22а м.Попасна, Луганської області", 2019</t>
    </r>
  </si>
  <si>
    <t>0717367</t>
  </si>
  <si>
    <t>Виконання інвистиційних проектів в рамках реалізації заходів спрямованих на розвиток системи охорони здоров‘я у сільській місцевості</t>
  </si>
  <si>
    <r>
      <t>Забезпечення телемедичним обладнанням комунальних закладів охорони здоров</t>
    </r>
    <r>
      <rPr>
        <sz val="12"/>
        <rFont val="Calibri"/>
        <family val="2"/>
        <charset val="204"/>
      </rPr>
      <t>‘</t>
    </r>
    <r>
      <rPr>
        <sz val="12"/>
        <rFont val="Times New Roman"/>
        <family val="1"/>
        <charset val="204"/>
      </rPr>
      <t>я у сільській місцевості</t>
    </r>
  </si>
  <si>
    <t>Надання загальної середньої освіти 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</si>
  <si>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Капітальний ремонт опорного Тошківського комплексу "Загальноосвітній навчальний заклад-дошкільний навчальний заклад" Попаснянської районної ради, який розташований за адресою: 93281, Луганська область, Попаснянський район, смт. Тошківка, квартал Миколи Цуприка буд. 5б., 2020</t>
  </si>
  <si>
    <t>Реконструкція частини приміщення Гірської філії І-ІІ ступенів ОНЗ "Гірська багатопрофільна гімназія" під харчоблок комунального закладу "Гірський заклад дошкільної освіти (ясла-садок) "Калинка" Попаснянської районної ради  Луганської області, розташованого за адресою: м.Гірське вул. Первомайська,буд.88, 2020</t>
  </si>
  <si>
    <t>Надання дошкільної освіти</t>
  </si>
  <si>
    <t>Капітальний ремонт огорожі КЗ "Дошкільний навчальний заклад (ясла-садок) №3 Попаснянської районної ради Луганської області, 2020</t>
  </si>
  <si>
    <t>Будівництво споруд,установ та закладів фізичної культури і спорту</t>
  </si>
  <si>
    <t>Будівництво огородження спортивного майданчика зі штучним покриттям розташованого по вул.Суворова,буд 22а м.Попасна,Попаснянського району,Луганської області, 2020</t>
  </si>
  <si>
    <t>Багатопрофільна стаціонарна медична допомога населенню</t>
  </si>
  <si>
    <t>Капітальний ремонт головного корпусу КУ "Попаснянська ЦРЛ" за адресою: м.Попасна,вул.Сонячна,35а, 2020-2022</t>
  </si>
  <si>
    <t>0813031</t>
  </si>
  <si>
    <t>Надання інших пільг окремим категоріям громадян відповідно до законодавства</t>
  </si>
  <si>
    <t>2019 рік</t>
  </si>
  <si>
    <t>2020 рік</t>
  </si>
  <si>
    <t>2021 рік</t>
  </si>
  <si>
    <t>2022 рік</t>
  </si>
  <si>
    <t xml:space="preserve"> ( тис.грн.)</t>
  </si>
  <si>
    <t>(тис.грн.)</t>
  </si>
  <si>
    <t>( тис.грн.)</t>
  </si>
  <si>
    <t>(тис.грн)</t>
  </si>
  <si>
    <t>2019 рік(станом на 1.12.19)</t>
  </si>
  <si>
    <t>2019 рік(станом на 01.12.19)</t>
  </si>
  <si>
    <t>0817322</t>
  </si>
  <si>
    <t>Пільги на капітальний ремонт власних житлових будинків і квартир</t>
  </si>
  <si>
    <t xml:space="preserve">Спеціальний фонд,усього </t>
  </si>
  <si>
    <t>41040200 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</si>
  <si>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  Інші дотації з місцевого бюджету</t>
  </si>
  <si>
    <t>41050100 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</si>
  <si>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41050200 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</si>
  <si>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41050300 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</si>
  <si>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41050700 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</si>
  <si>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41050900 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</si>
  <si>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41051000 Субвенція з місцевого бюджету на здійснення переданих видатків у сфері освіти за рахунок коштів освітньої субвенції</t>
  </si>
  <si>
    <t>41051100 Субвенція з місцевого бюджету за рахунок залишку коштів освітньої субвенції, що утворився на початок бюджетного періоду</t>
  </si>
  <si>
    <t>41051200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</si>
  <si>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 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</si>
  <si>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 Субвенція з місцевого бюджету на здійснення переданих видатків у сфері охорони здоров`я за рахунок коштів медичної субвенції,</t>
  </si>
  <si>
    <t>41052000 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</si>
  <si>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41052200 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</si>
  <si>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41053900 Інші сбвенції з місцевого бюджету</t>
  </si>
  <si>
    <t>41054300 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</si>
  <si>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r>
      <t xml:space="preserve">Додаток № 1
Розпорядження голови районної державної адміністрації-
керівника районної військово-цивільної адміністрації                                                                          </t>
    </r>
    <r>
      <rPr>
        <u/>
        <sz val="12"/>
        <rFont val="Times New Roman"/>
        <family val="1"/>
        <charset val="204"/>
      </rPr>
      <t xml:space="preserve">17 грудня 2019 р. № 2029 </t>
    </r>
    <r>
      <rPr>
        <sz val="12"/>
        <rFont val="Times New Roman"/>
        <family val="1"/>
        <charset val="204"/>
      </rPr>
      <t xml:space="preserve">         </t>
    </r>
  </si>
  <si>
    <r>
      <t xml:space="preserve">Додаток № 2
Розпорядження голови районної державної адміністрації-
керівника районної військово-цивільної адміністрації                                                                         </t>
    </r>
    <r>
      <rPr>
        <u/>
        <sz val="12"/>
        <rFont val="Times New Roman"/>
        <family val="1"/>
        <charset val="204"/>
      </rPr>
      <t xml:space="preserve">17 грудня 2019 р. № 2029    </t>
    </r>
    <r>
      <rPr>
        <sz val="12"/>
        <rFont val="Times New Roman"/>
        <family val="1"/>
        <charset val="204"/>
      </rPr>
      <t xml:space="preserve">      </t>
    </r>
  </si>
  <si>
    <r>
      <t xml:space="preserve">Додаток № 3
Розпорядження голови районної державної адміністрації-
керівника районної військово-цивільної адміністрації                                                                          </t>
    </r>
    <r>
      <rPr>
        <u/>
        <sz val="12"/>
        <rFont val="Times New Roman"/>
        <family val="1"/>
        <charset val="204"/>
      </rPr>
      <t xml:space="preserve">17 грудня 2019 р. № 2029   </t>
    </r>
    <r>
      <rPr>
        <sz val="12"/>
        <rFont val="Times New Roman"/>
        <family val="1"/>
        <charset val="204"/>
      </rPr>
      <t xml:space="preserve">        </t>
    </r>
  </si>
  <si>
    <r>
      <t xml:space="preserve">Додаток № 4
Розпорядження голови районної державної адміністрації-
керівника районної військово-цивільної адміністрації                                                                          </t>
    </r>
    <r>
      <rPr>
        <u/>
        <sz val="12"/>
        <rFont val="Times New Roman"/>
        <family val="1"/>
        <charset val="204"/>
      </rPr>
      <t xml:space="preserve">17 грудня 2019 р. № 2029   </t>
    </r>
    <r>
      <rPr>
        <sz val="12"/>
        <rFont val="Times New Roman"/>
        <family val="1"/>
        <charset val="204"/>
      </rPr>
      <t xml:space="preserve">      </t>
    </r>
  </si>
  <si>
    <r>
      <t xml:space="preserve">Додаток № 5
Розпорядження голови районної державної адміністрації-
керівника районної військово-цивільної адміністрації                                                                          </t>
    </r>
    <r>
      <rPr>
        <u/>
        <sz val="12"/>
        <rFont val="Times New Roman"/>
        <family val="1"/>
        <charset val="204"/>
      </rPr>
      <t xml:space="preserve">17 грудня 2019 р. № 2029 </t>
    </r>
    <r>
      <rPr>
        <sz val="12"/>
        <rFont val="Times New Roman"/>
        <family val="1"/>
        <charset val="204"/>
      </rPr>
      <t xml:space="preserve">            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</si>
</sst>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#,##0.000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5" fillId="0" borderId="0" xfId="1" applyFont="1"/>
    <xf numFmtId="0" fontId="6" fillId="0" borderId="0" xfId="1" applyFont="1"/>
    <xf numFmtId="3" fontId="1" fillId="0" borderId="0" xfId="1" applyNumberFormat="1"/>
    <xf numFmtId="0" fontId="7" fillId="0" borderId="0" xfId="1" applyFont="1"/>
    <xf numFmtId="164" fontId="1" fillId="0" borderId="0" xfId="1" applyNumberFormat="1"/>
    <xf numFmtId="0" fontId="3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9" fillId="2" borderId="7" xfId="5" applyFont="1" applyFill="1" applyBorder="1" applyAlignment="1">
      <alignment wrapText="1"/>
    </xf>
    <xf numFmtId="0" fontId="9" fillId="0" borderId="7" xfId="5" applyFont="1" applyBorder="1" applyAlignment="1">
      <alignment wrapText="1"/>
    </xf>
    <xf numFmtId="0" fontId="3" fillId="0" borderId="7" xfId="0" applyFont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10" fillId="0" borderId="7" xfId="5" applyFont="1" applyBorder="1" applyAlignment="1">
      <alignment wrapText="1"/>
    </xf>
    <xf numFmtId="0" fontId="11" fillId="3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1" applyAlignment="1">
      <alignment wrapText="1"/>
    </xf>
    <xf numFmtId="0" fontId="4" fillId="0" borderId="0" xfId="1" applyFont="1"/>
    <xf numFmtId="0" fontId="4" fillId="0" borderId="0" xfId="1" applyFont="1" applyAlignment="1">
      <alignment horizontal="left" indent="15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 indent="4"/>
    </xf>
    <xf numFmtId="0" fontId="4" fillId="0" borderId="6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0" xfId="1" applyFont="1" applyAlignment="1">
      <alignment horizontal="justify"/>
    </xf>
    <xf numFmtId="0" fontId="13" fillId="0" borderId="0" xfId="1" applyFont="1"/>
    <xf numFmtId="0" fontId="3" fillId="0" borderId="0" xfId="1" applyFont="1" applyAlignment="1">
      <alignment horizontal="center"/>
    </xf>
    <xf numFmtId="0" fontId="4" fillId="0" borderId="9" xfId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4" fillId="0" borderId="7" xfId="1" applyFont="1" applyFill="1" applyBorder="1" applyAlignment="1">
      <alignment horizontal="justify" vertical="top" wrapText="1"/>
    </xf>
    <xf numFmtId="0" fontId="14" fillId="0" borderId="7" xfId="1" applyFont="1" applyFill="1" applyBorder="1" applyAlignment="1">
      <alignment horizontal="justify" vertical="top" wrapText="1"/>
    </xf>
    <xf numFmtId="0" fontId="12" fillId="0" borderId="0" xfId="1" applyFont="1" applyAlignment="1">
      <alignment horizontal="justify"/>
    </xf>
    <xf numFmtId="0" fontId="4" fillId="0" borderId="0" xfId="1" applyFont="1" applyAlignment="1">
      <alignment horizontal="right"/>
    </xf>
    <xf numFmtId="0" fontId="4" fillId="0" borderId="2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wrapText="1"/>
    </xf>
    <xf numFmtId="0" fontId="4" fillId="0" borderId="1" xfId="1" applyFont="1" applyBorder="1" applyAlignment="1">
      <alignment wrapText="1"/>
    </xf>
    <xf numFmtId="49" fontId="14" fillId="0" borderId="2" xfId="1" applyNumberFormat="1" applyFont="1" applyBorder="1" applyAlignment="1">
      <alignment horizontal="center" wrapText="1"/>
    </xf>
    <xf numFmtId="0" fontId="14" fillId="0" borderId="1" xfId="1" applyFont="1" applyBorder="1" applyAlignment="1">
      <alignment wrapText="1"/>
    </xf>
    <xf numFmtId="49" fontId="3" fillId="0" borderId="2" xfId="1" applyNumberFormat="1" applyFont="1" applyBorder="1" applyAlignment="1">
      <alignment horizontal="center" wrapText="1"/>
    </xf>
    <xf numFmtId="0" fontId="3" fillId="0" borderId="1" xfId="1" applyFont="1" applyBorder="1" applyAlignment="1">
      <alignment wrapText="1"/>
    </xf>
    <xf numFmtId="49" fontId="4" fillId="0" borderId="0" xfId="1" applyNumberFormat="1" applyFont="1" applyBorder="1" applyAlignment="1">
      <alignment horizontal="center" wrapText="1"/>
    </xf>
    <xf numFmtId="0" fontId="15" fillId="0" borderId="0" xfId="1" applyFont="1" applyBorder="1" applyAlignment="1">
      <alignment wrapText="1"/>
    </xf>
    <xf numFmtId="0" fontId="4" fillId="0" borderId="0" xfId="1" applyFont="1" applyBorder="1" applyAlignment="1">
      <alignment horizontal="center" wrapText="1"/>
    </xf>
    <xf numFmtId="49" fontId="4" fillId="0" borderId="6" xfId="1" applyNumberFormat="1" applyFont="1" applyBorder="1" applyAlignment="1">
      <alignment horizontal="center" wrapText="1"/>
    </xf>
    <xf numFmtId="0" fontId="4" fillId="0" borderId="3" xfId="1" applyFont="1" applyBorder="1" applyAlignment="1">
      <alignment wrapText="1"/>
    </xf>
    <xf numFmtId="0" fontId="15" fillId="0" borderId="10" xfId="1" applyFont="1" applyFill="1" applyBorder="1" applyAlignment="1">
      <alignment wrapText="1"/>
    </xf>
    <xf numFmtId="2" fontId="4" fillId="0" borderId="6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 wrapText="1"/>
    </xf>
    <xf numFmtId="3" fontId="13" fillId="0" borderId="0" xfId="1" applyNumberFormat="1" applyFont="1"/>
    <xf numFmtId="3" fontId="4" fillId="0" borderId="0" xfId="1" applyNumberFormat="1" applyFont="1" applyAlignment="1">
      <alignment horizontal="right" indent="4"/>
    </xf>
    <xf numFmtId="0" fontId="4" fillId="0" borderId="7" xfId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top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0" xfId="1" applyFont="1" applyAlignment="1"/>
    <xf numFmtId="0" fontId="13" fillId="0" borderId="0" xfId="1" applyFont="1" applyAlignment="1"/>
    <xf numFmtId="0" fontId="4" fillId="0" borderId="7" xfId="1" applyFont="1" applyBorder="1" applyAlignment="1">
      <alignment vertical="center" wrapText="1"/>
    </xf>
    <xf numFmtId="0" fontId="3" fillId="0" borderId="7" xfId="1" applyFont="1" applyBorder="1" applyAlignment="1">
      <alignment vertical="top" wrapText="1"/>
    </xf>
    <xf numFmtId="0" fontId="1" fillId="0" borderId="0" xfId="1" applyAlignment="1"/>
    <xf numFmtId="0" fontId="4" fillId="3" borderId="12" xfId="0" applyFont="1" applyFill="1" applyBorder="1" applyAlignment="1">
      <alignment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7" xfId="6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/>
    </xf>
    <xf numFmtId="0" fontId="4" fillId="2" borderId="14" xfId="0" applyNumberFormat="1" applyFont="1" applyFill="1" applyBorder="1" applyAlignment="1" applyProtection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vertical="center" wrapText="1"/>
    </xf>
    <xf numFmtId="165" fontId="4" fillId="0" borderId="2" xfId="1" applyNumberFormat="1" applyFont="1" applyBorder="1" applyAlignment="1">
      <alignment vertical="top" wrapText="1"/>
    </xf>
    <xf numFmtId="165" fontId="4" fillId="0" borderId="1" xfId="2" applyNumberFormat="1" applyFont="1" applyBorder="1" applyAlignment="1">
      <alignment vertical="top" wrapText="1"/>
    </xf>
    <xf numFmtId="165" fontId="4" fillId="0" borderId="1" xfId="1" applyNumberFormat="1" applyFont="1" applyBorder="1" applyAlignment="1">
      <alignment vertical="top" wrapText="1"/>
    </xf>
    <xf numFmtId="165" fontId="4" fillId="0" borderId="1" xfId="1" applyNumberFormat="1" applyFont="1" applyBorder="1" applyAlignment="1">
      <alignment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166" fontId="4" fillId="0" borderId="7" xfId="2" applyNumberFormat="1" applyFont="1" applyFill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wrapText="1"/>
    </xf>
    <xf numFmtId="165" fontId="4" fillId="0" borderId="1" xfId="1" applyNumberFormat="1" applyFont="1" applyBorder="1" applyAlignment="1">
      <alignment horizontal="center" wrapText="1"/>
    </xf>
    <xf numFmtId="165" fontId="14" fillId="0" borderId="1" xfId="1" applyNumberFormat="1" applyFont="1" applyBorder="1" applyAlignment="1">
      <alignment horizontal="center" wrapText="1"/>
    </xf>
    <xf numFmtId="165" fontId="3" fillId="0" borderId="1" xfId="1" applyNumberFormat="1" applyFont="1" applyBorder="1" applyAlignment="1">
      <alignment horizontal="center" wrapText="1"/>
    </xf>
    <xf numFmtId="165" fontId="13" fillId="0" borderId="0" xfId="1" applyNumberFormat="1" applyFont="1"/>
    <xf numFmtId="166" fontId="4" fillId="0" borderId="1" xfId="1" applyNumberFormat="1" applyFont="1" applyBorder="1" applyAlignment="1">
      <alignment horizontal="center" wrapText="1"/>
    </xf>
    <xf numFmtId="166" fontId="14" fillId="0" borderId="1" xfId="1" applyNumberFormat="1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Border="1" applyAlignment="1">
      <alignment horizontal="center" vertical="center" wrapText="1"/>
    </xf>
    <xf numFmtId="166" fontId="1" fillId="0" borderId="0" xfId="1" applyNumberFormat="1"/>
    <xf numFmtId="166" fontId="3" fillId="0" borderId="7" xfId="1" applyNumberFormat="1" applyFont="1" applyBorder="1" applyAlignment="1">
      <alignment horizontal="center" vertical="top" wrapText="1"/>
    </xf>
    <xf numFmtId="166" fontId="13" fillId="0" borderId="0" xfId="1" applyNumberFormat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165" fontId="4" fillId="0" borderId="0" xfId="2" applyNumberFormat="1" applyFont="1" applyBorder="1" applyAlignment="1">
      <alignment vertical="top" wrapText="1"/>
    </xf>
    <xf numFmtId="165" fontId="4" fillId="0" borderId="0" xfId="1" applyNumberFormat="1" applyFont="1" applyBorder="1" applyAlignment="1">
      <alignment vertical="top" wrapText="1"/>
    </xf>
    <xf numFmtId="165" fontId="4" fillId="0" borderId="0" xfId="2" applyNumberFormat="1" applyFont="1" applyBorder="1" applyAlignment="1">
      <alignment vertical="center" wrapText="1"/>
    </xf>
    <xf numFmtId="49" fontId="3" fillId="0" borderId="0" xfId="1" applyNumberFormat="1" applyFont="1" applyBorder="1" applyAlignment="1">
      <alignment horizontal="center" wrapText="1"/>
    </xf>
    <xf numFmtId="0" fontId="3" fillId="0" borderId="0" xfId="1" applyFont="1" applyBorder="1" applyAlignment="1">
      <alignment wrapText="1"/>
    </xf>
    <xf numFmtId="166" fontId="3" fillId="0" borderId="0" xfId="1" applyNumberFormat="1" applyFont="1" applyBorder="1" applyAlignment="1">
      <alignment horizontal="center" wrapText="1"/>
    </xf>
    <xf numFmtId="166" fontId="4" fillId="0" borderId="0" xfId="1" applyNumberFormat="1" applyFont="1" applyBorder="1" applyAlignment="1">
      <alignment horizontal="center" wrapText="1"/>
    </xf>
    <xf numFmtId="166" fontId="4" fillId="0" borderId="7" xfId="2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166" fontId="4" fillId="2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11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7" fillId="0" borderId="7" xfId="0" applyFont="1" applyBorder="1" applyAlignment="1">
      <alignment wrapText="1"/>
    </xf>
    <xf numFmtId="0" fontId="17" fillId="0" borderId="7" xfId="0" applyFont="1" applyBorder="1"/>
    <xf numFmtId="0" fontId="1" fillId="0" borderId="0" xfId="1" applyBorder="1"/>
    <xf numFmtId="164" fontId="1" fillId="0" borderId="0" xfId="1" applyNumberFormat="1" applyBorder="1"/>
    <xf numFmtId="165" fontId="4" fillId="0" borderId="6" xfId="2" applyNumberFormat="1" applyFont="1" applyBorder="1" applyAlignment="1">
      <alignment vertical="top" wrapText="1"/>
    </xf>
    <xf numFmtId="0" fontId="4" fillId="2" borderId="3" xfId="1" applyFont="1" applyFill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5" fontId="4" fillId="0" borderId="5" xfId="1" applyNumberFormat="1" applyFont="1" applyBorder="1" applyAlignment="1">
      <alignment vertical="top" wrapText="1"/>
    </xf>
    <xf numFmtId="165" fontId="4" fillId="0" borderId="4" xfId="1" applyNumberFormat="1" applyFont="1" applyBorder="1" applyAlignment="1">
      <alignment vertical="top" wrapText="1"/>
    </xf>
    <xf numFmtId="165" fontId="4" fillId="0" borderId="3" xfId="1" applyNumberFormat="1" applyFont="1" applyBorder="1" applyAlignment="1">
      <alignment vertical="top" wrapText="1"/>
    </xf>
    <xf numFmtId="166" fontId="4" fillId="0" borderId="7" xfId="1" applyNumberFormat="1" applyFont="1" applyFill="1" applyBorder="1" applyAlignment="1">
      <alignment horizontal="center" vertical="center" wrapText="1"/>
    </xf>
    <xf numFmtId="166" fontId="4" fillId="0" borderId="7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</cellXfs>
  <cellStyles count="7">
    <cellStyle name="Обычный" xfId="0" builtinId="0"/>
    <cellStyle name="Обычный 11" xfId="3"/>
    <cellStyle name="Обычный 12" xfId="4"/>
    <cellStyle name="Обычный 2" xfId="1"/>
    <cellStyle name="Обычный 4" xfId="5"/>
    <cellStyle name="Обычный_Зміни" xf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G6" sqref="G6"/>
    </sheetView>
  </sheetViews>
  <sheetFormatPr defaultRowHeight="12.75"/>
  <cols>
    <col min="1" max="1" width="32.140625" style="1" customWidth="1"/>
    <col min="2" max="2" width="17.5703125" style="1" customWidth="1"/>
    <col min="3" max="3" width="18.5703125" style="1" customWidth="1"/>
    <col min="4" max="4" width="17.85546875" style="1" customWidth="1"/>
    <col min="5" max="6" width="17.28515625" style="1" customWidth="1"/>
    <col min="7" max="7" width="11.5703125" style="1" customWidth="1"/>
    <col min="8" max="9" width="12.85546875" style="1" bestFit="1" customWidth="1"/>
    <col min="10" max="16384" width="9.140625" style="1"/>
  </cols>
  <sheetData>
    <row r="1" spans="1:9" ht="96.75" customHeight="1">
      <c r="A1" s="18"/>
      <c r="B1" s="18"/>
      <c r="C1" s="19" t="s">
        <v>10</v>
      </c>
      <c r="D1" s="122" t="s">
        <v>165</v>
      </c>
      <c r="E1" s="122"/>
      <c r="F1" s="97"/>
    </row>
    <row r="2" spans="1:9" ht="11.25" customHeight="1">
      <c r="A2" s="20"/>
      <c r="B2" s="18"/>
      <c r="C2" s="18"/>
      <c r="D2" s="18"/>
      <c r="E2" s="18"/>
      <c r="F2" s="18"/>
    </row>
    <row r="3" spans="1:9" ht="27" customHeight="1">
      <c r="A3" s="123" t="s">
        <v>102</v>
      </c>
      <c r="B3" s="123"/>
      <c r="C3" s="123"/>
      <c r="D3" s="123"/>
      <c r="E3" s="123"/>
      <c r="F3" s="98"/>
    </row>
    <row r="4" spans="1:9" ht="15.75" customHeight="1">
      <c r="A4" s="18"/>
      <c r="B4" s="18"/>
      <c r="C4" s="18"/>
      <c r="D4" s="18"/>
      <c r="E4" s="21" t="s">
        <v>140</v>
      </c>
      <c r="F4" s="21"/>
    </row>
    <row r="5" spans="1:9" ht="16.5" thickBot="1">
      <c r="A5" s="21"/>
      <c r="B5" s="18"/>
      <c r="C5" s="18"/>
      <c r="D5" s="18"/>
      <c r="E5" s="18"/>
      <c r="F5" s="18"/>
    </row>
    <row r="6" spans="1:9" ht="16.5" thickBot="1">
      <c r="A6" s="22" t="s">
        <v>9</v>
      </c>
      <c r="B6" s="120" t="s">
        <v>136</v>
      </c>
      <c r="C6" s="23" t="s">
        <v>137</v>
      </c>
      <c r="D6" s="23" t="s">
        <v>138</v>
      </c>
      <c r="E6" s="23" t="s">
        <v>139</v>
      </c>
      <c r="F6" s="44"/>
    </row>
    <row r="7" spans="1:9" ht="16.5" thickBot="1">
      <c r="A7" s="124" t="s">
        <v>8</v>
      </c>
      <c r="B7" s="125"/>
      <c r="C7" s="125"/>
      <c r="D7" s="125"/>
      <c r="E7" s="126"/>
      <c r="F7" s="99"/>
    </row>
    <row r="8" spans="1:9" ht="16.5" thickBot="1">
      <c r="A8" s="77" t="s">
        <v>5</v>
      </c>
      <c r="B8" s="78">
        <v>468869.57400000002</v>
      </c>
      <c r="C8" s="78">
        <v>333967.16600000003</v>
      </c>
      <c r="D8" s="78">
        <v>334212.48200000002</v>
      </c>
      <c r="E8" s="78">
        <v>350748.58199999999</v>
      </c>
      <c r="F8" s="100"/>
    </row>
    <row r="9" spans="1:9" ht="16.5" thickBot="1">
      <c r="A9" s="77" t="s">
        <v>4</v>
      </c>
      <c r="B9" s="79">
        <v>441839.96</v>
      </c>
      <c r="C9" s="79">
        <v>294552.45899999997</v>
      </c>
      <c r="D9" s="78">
        <v>292708.79599999997</v>
      </c>
      <c r="E9" s="78">
        <v>307128.20799999998</v>
      </c>
      <c r="F9" s="100"/>
    </row>
    <row r="10" spans="1:9" ht="32.25" thickBot="1">
      <c r="A10" s="77" t="s">
        <v>3</v>
      </c>
      <c r="B10" s="79"/>
      <c r="C10" s="79"/>
      <c r="D10" s="79"/>
      <c r="E10" s="79"/>
      <c r="F10" s="101"/>
    </row>
    <row r="11" spans="1:9" ht="16.5" thickBot="1">
      <c r="A11" s="77" t="s">
        <v>2</v>
      </c>
      <c r="B11" s="79"/>
      <c r="C11" s="79"/>
      <c r="D11" s="79"/>
      <c r="E11" s="79"/>
      <c r="F11" s="101"/>
    </row>
    <row r="12" spans="1:9" ht="32.25" thickBot="1">
      <c r="A12" s="77" t="s">
        <v>1</v>
      </c>
      <c r="B12" s="79"/>
      <c r="C12" s="79"/>
      <c r="D12" s="79"/>
      <c r="E12" s="79"/>
      <c r="F12" s="101"/>
    </row>
    <row r="13" spans="1:9" ht="32.25" thickBot="1">
      <c r="A13" s="77" t="s">
        <v>0</v>
      </c>
      <c r="B13" s="79">
        <f>B9-B8</f>
        <v>-27029.614000000001</v>
      </c>
      <c r="C13" s="79">
        <f t="shared" ref="C13:E13" si="0">C9-C8</f>
        <v>-39414.707000000053</v>
      </c>
      <c r="D13" s="79">
        <f t="shared" si="0"/>
        <v>-41503.686000000045</v>
      </c>
      <c r="E13" s="79">
        <f t="shared" si="0"/>
        <v>-43620.374000000011</v>
      </c>
      <c r="I13" s="6"/>
    </row>
    <row r="14" spans="1:9" ht="16.5" thickBot="1">
      <c r="A14" s="127" t="s">
        <v>7</v>
      </c>
      <c r="B14" s="128"/>
      <c r="C14" s="128"/>
      <c r="D14" s="128"/>
      <c r="E14" s="129"/>
      <c r="F14" s="101"/>
    </row>
    <row r="15" spans="1:9" ht="16.5" thickBot="1">
      <c r="A15" s="77" t="s">
        <v>5</v>
      </c>
      <c r="B15" s="76">
        <v>15755.433000000001</v>
      </c>
      <c r="C15" s="76">
        <v>4324.3590000000004</v>
      </c>
      <c r="D15" s="76">
        <f>C15*1.053</f>
        <v>4553.5500270000002</v>
      </c>
      <c r="E15" s="76">
        <f>D15*1.051</f>
        <v>4785.7810783770001</v>
      </c>
      <c r="F15" s="102"/>
    </row>
    <row r="16" spans="1:9" ht="16.5" thickBot="1">
      <c r="A16" s="77" t="s">
        <v>4</v>
      </c>
      <c r="B16" s="80">
        <v>91172.29</v>
      </c>
      <c r="C16" s="80">
        <v>43739.065999999999</v>
      </c>
      <c r="D16" s="76">
        <f>C16*1.053</f>
        <v>46057.236497999998</v>
      </c>
      <c r="E16" s="76">
        <f>D16*1.051</f>
        <v>48406.155559397994</v>
      </c>
      <c r="F16" s="102"/>
    </row>
    <row r="17" spans="1:8" ht="32.25" thickBot="1">
      <c r="A17" s="77" t="s">
        <v>3</v>
      </c>
      <c r="B17" s="79"/>
      <c r="C17" s="79"/>
      <c r="D17" s="79"/>
      <c r="E17" s="79"/>
      <c r="F17" s="101"/>
    </row>
    <row r="18" spans="1:8" ht="16.5" thickBot="1">
      <c r="A18" s="77" t="s">
        <v>2</v>
      </c>
      <c r="B18" s="79"/>
      <c r="C18" s="79"/>
      <c r="D18" s="79"/>
      <c r="E18" s="79"/>
      <c r="F18" s="101"/>
    </row>
    <row r="19" spans="1:8" ht="32.25" thickBot="1">
      <c r="A19" s="77" t="s">
        <v>1</v>
      </c>
      <c r="B19" s="79"/>
      <c r="C19" s="79"/>
      <c r="D19" s="79"/>
      <c r="E19" s="79"/>
      <c r="F19" s="101"/>
    </row>
    <row r="20" spans="1:8" ht="32.25" thickBot="1">
      <c r="A20" s="77" t="s">
        <v>0</v>
      </c>
      <c r="B20" s="79">
        <f>B16-B15</f>
        <v>75416.856999999989</v>
      </c>
      <c r="C20" s="79">
        <f t="shared" ref="C20:E20" si="1">C16-C15</f>
        <v>39414.706999999995</v>
      </c>
      <c r="D20" s="79">
        <f t="shared" si="1"/>
        <v>41503.686471000001</v>
      </c>
      <c r="E20" s="79">
        <f t="shared" si="1"/>
        <v>43620.37448102099</v>
      </c>
    </row>
    <row r="21" spans="1:8" ht="16.5" thickBot="1">
      <c r="A21" s="127" t="s">
        <v>6</v>
      </c>
      <c r="B21" s="128"/>
      <c r="C21" s="128"/>
      <c r="D21" s="128"/>
      <c r="E21" s="129"/>
      <c r="F21" s="101"/>
    </row>
    <row r="22" spans="1:8" ht="16.5" thickBot="1">
      <c r="A22" s="77" t="s">
        <v>5</v>
      </c>
      <c r="B22" s="78">
        <f t="shared" ref="B22:E27" si="2">B15+B8</f>
        <v>484625.00700000004</v>
      </c>
      <c r="C22" s="78">
        <f t="shared" si="2"/>
        <v>338291.52500000002</v>
      </c>
      <c r="D22" s="78">
        <f t="shared" si="2"/>
        <v>338766.03202700004</v>
      </c>
      <c r="E22" s="119">
        <f t="shared" si="2"/>
        <v>355534.36307837698</v>
      </c>
      <c r="F22" s="100"/>
      <c r="G22" s="100"/>
      <c r="H22" s="100"/>
    </row>
    <row r="23" spans="1:8" ht="16.5" thickBot="1">
      <c r="A23" s="77" t="s">
        <v>4</v>
      </c>
      <c r="B23" s="79">
        <f t="shared" si="2"/>
        <v>533012.25</v>
      </c>
      <c r="C23" s="79">
        <f t="shared" si="2"/>
        <v>338291.52499999997</v>
      </c>
      <c r="D23" s="79">
        <f t="shared" si="2"/>
        <v>338766.03249799996</v>
      </c>
      <c r="E23" s="77">
        <f>E16+E9</f>
        <v>355534.36355939799</v>
      </c>
      <c r="F23" s="101"/>
      <c r="G23" s="101"/>
      <c r="H23" s="101"/>
    </row>
    <row r="24" spans="1:8" ht="32.25" thickBot="1">
      <c r="A24" s="77" t="s">
        <v>3</v>
      </c>
      <c r="B24" s="79">
        <f t="shared" si="2"/>
        <v>0</v>
      </c>
      <c r="C24" s="79">
        <f t="shared" si="2"/>
        <v>0</v>
      </c>
      <c r="D24" s="79">
        <f t="shared" si="2"/>
        <v>0</v>
      </c>
      <c r="E24" s="77">
        <f t="shared" si="2"/>
        <v>0</v>
      </c>
      <c r="F24" s="101"/>
      <c r="G24" s="117"/>
      <c r="H24" s="117"/>
    </row>
    <row r="25" spans="1:8" ht="16.5" thickBot="1">
      <c r="A25" s="77" t="s">
        <v>2</v>
      </c>
      <c r="B25" s="79">
        <f t="shared" si="2"/>
        <v>0</v>
      </c>
      <c r="C25" s="79">
        <f t="shared" si="2"/>
        <v>0</v>
      </c>
      <c r="D25" s="79">
        <f t="shared" si="2"/>
        <v>0</v>
      </c>
      <c r="E25" s="77">
        <f t="shared" si="2"/>
        <v>0</v>
      </c>
      <c r="F25" s="101"/>
      <c r="G25" s="117"/>
      <c r="H25" s="117"/>
    </row>
    <row r="26" spans="1:8" ht="32.25" thickBot="1">
      <c r="A26" s="77" t="s">
        <v>1</v>
      </c>
      <c r="B26" s="79">
        <f t="shared" si="2"/>
        <v>0</v>
      </c>
      <c r="C26" s="79">
        <f t="shared" si="2"/>
        <v>0</v>
      </c>
      <c r="D26" s="79">
        <f t="shared" si="2"/>
        <v>0</v>
      </c>
      <c r="E26" s="77">
        <f t="shared" si="2"/>
        <v>0</v>
      </c>
      <c r="F26" s="101"/>
      <c r="G26" s="117"/>
      <c r="H26" s="117"/>
    </row>
    <row r="27" spans="1:8" ht="32.25" thickBot="1">
      <c r="A27" s="77" t="s">
        <v>0</v>
      </c>
      <c r="B27" s="79">
        <f t="shared" si="2"/>
        <v>48387.242999999988</v>
      </c>
      <c r="C27" s="79">
        <f t="shared" si="2"/>
        <v>-5.8207660913467407E-11</v>
      </c>
      <c r="D27" s="79">
        <f t="shared" si="2"/>
        <v>4.7099995572352782E-4</v>
      </c>
      <c r="E27" s="77">
        <f t="shared" si="2"/>
        <v>4.8102097935043275E-4</v>
      </c>
      <c r="F27" s="101"/>
      <c r="G27" s="117"/>
      <c r="H27" s="118"/>
    </row>
    <row r="28" spans="1:8" ht="15.75">
      <c r="A28" s="24"/>
      <c r="B28" s="18"/>
      <c r="C28" s="18"/>
      <c r="D28" s="18"/>
      <c r="E28" s="18"/>
      <c r="F28" s="18"/>
    </row>
    <row r="29" spans="1:8" ht="15.75">
      <c r="A29" s="18"/>
      <c r="B29" s="18"/>
      <c r="C29" s="18"/>
      <c r="D29" s="18"/>
      <c r="E29" s="18"/>
      <c r="F29" s="18"/>
    </row>
    <row r="30" spans="1:8" ht="17.25" customHeight="1">
      <c r="A30" s="121" t="s">
        <v>104</v>
      </c>
      <c r="B30" s="121"/>
      <c r="C30" s="121"/>
      <c r="D30" s="121"/>
      <c r="E30" s="121"/>
      <c r="F30" s="96"/>
    </row>
  </sheetData>
  <mergeCells count="6">
    <mergeCell ref="A30:E30"/>
    <mergeCell ref="D1:E1"/>
    <mergeCell ref="A3:E3"/>
    <mergeCell ref="A7:E7"/>
    <mergeCell ref="A14:E14"/>
    <mergeCell ref="A21:E21"/>
  </mergeCells>
  <pageMargins left="1.1417322834645669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7"/>
  <sheetViews>
    <sheetView workbookViewId="0">
      <selection activeCell="I7" sqref="I7"/>
    </sheetView>
  </sheetViews>
  <sheetFormatPr defaultRowHeight="12.75"/>
  <cols>
    <col min="1" max="1" width="48.140625" style="1" customWidth="1"/>
    <col min="2" max="2" width="16.85546875" style="1" customWidth="1"/>
    <col min="3" max="3" width="18.42578125" style="1" customWidth="1"/>
    <col min="4" max="4" width="18.28515625" style="1" customWidth="1"/>
    <col min="5" max="5" width="18.7109375" style="1" customWidth="1"/>
    <col min="6" max="16384" width="9.140625" style="1"/>
  </cols>
  <sheetData>
    <row r="1" spans="1:5" ht="93.75" customHeight="1">
      <c r="A1" s="20"/>
      <c r="B1" s="25"/>
      <c r="C1" s="25"/>
      <c r="D1" s="122" t="s">
        <v>166</v>
      </c>
      <c r="E1" s="122"/>
    </row>
    <row r="2" spans="1:5" ht="7.5" customHeight="1">
      <c r="A2" s="26"/>
      <c r="B2" s="25"/>
      <c r="C2" s="25"/>
      <c r="D2" s="25"/>
      <c r="E2" s="25"/>
    </row>
    <row r="3" spans="1:5" ht="15.75">
      <c r="A3" s="121" t="s">
        <v>58</v>
      </c>
      <c r="B3" s="121"/>
      <c r="C3" s="121"/>
      <c r="D3" s="121"/>
      <c r="E3" s="121"/>
    </row>
    <row r="4" spans="1:5" ht="7.5" customHeight="1">
      <c r="A4" s="26" t="s">
        <v>22</v>
      </c>
      <c r="B4" s="25"/>
      <c r="C4" s="25"/>
      <c r="D4" s="25"/>
      <c r="E4" s="25"/>
    </row>
    <row r="5" spans="1:5" ht="15.75">
      <c r="A5" s="25"/>
      <c r="B5" s="25"/>
      <c r="C5" s="25"/>
      <c r="D5" s="25"/>
      <c r="E5" s="21" t="s">
        <v>141</v>
      </c>
    </row>
    <row r="6" spans="1:5" ht="16.5" thickBot="1">
      <c r="A6" s="21"/>
      <c r="B6" s="95"/>
      <c r="C6" s="95"/>
      <c r="D6" s="95"/>
      <c r="E6" s="95"/>
    </row>
    <row r="7" spans="1:5" ht="31.5">
      <c r="A7" s="27" t="s">
        <v>9</v>
      </c>
      <c r="B7" s="28" t="s">
        <v>144</v>
      </c>
      <c r="C7" s="28" t="s">
        <v>137</v>
      </c>
      <c r="D7" s="28" t="s">
        <v>138</v>
      </c>
      <c r="E7" s="28" t="s">
        <v>139</v>
      </c>
    </row>
    <row r="8" spans="1:5" ht="15.75">
      <c r="A8" s="29" t="s">
        <v>21</v>
      </c>
      <c r="B8" s="130">
        <f>B12+B39+B55+B59+B62</f>
        <v>484625.00700000004</v>
      </c>
      <c r="C8" s="130">
        <f>C12+C39+C53</f>
        <v>338291.52499999997</v>
      </c>
      <c r="D8" s="130">
        <f>D12+D39+D53</f>
        <v>338766.03207700001</v>
      </c>
      <c r="E8" s="130">
        <f>E12+E39+E53</f>
        <v>355534.36348292703</v>
      </c>
    </row>
    <row r="9" spans="1:5" ht="15.75">
      <c r="A9" s="30" t="s">
        <v>20</v>
      </c>
      <c r="B9" s="130"/>
      <c r="C9" s="130"/>
      <c r="D9" s="130"/>
      <c r="E9" s="130"/>
    </row>
    <row r="10" spans="1:5" ht="15.75">
      <c r="A10" s="29" t="s">
        <v>19</v>
      </c>
      <c r="B10" s="130">
        <f>B12</f>
        <v>300124.26500000001</v>
      </c>
      <c r="C10" s="130">
        <f t="shared" ref="C10" si="0">C12</f>
        <v>151497.31599999999</v>
      </c>
      <c r="D10" s="130">
        <f t="shared" ref="D10:E10" si="1">D12</f>
        <v>142071.73000000001</v>
      </c>
      <c r="E10" s="130">
        <f t="shared" si="1"/>
        <v>148808.652</v>
      </c>
    </row>
    <row r="11" spans="1:5" ht="15.75">
      <c r="A11" s="30" t="s">
        <v>12</v>
      </c>
      <c r="B11" s="130"/>
      <c r="C11" s="130"/>
      <c r="D11" s="130"/>
      <c r="E11" s="130"/>
    </row>
    <row r="12" spans="1:5" ht="15.75">
      <c r="A12" s="7" t="s">
        <v>61</v>
      </c>
      <c r="B12" s="81">
        <f>B13</f>
        <v>300124.26500000001</v>
      </c>
      <c r="C12" s="81">
        <f t="shared" ref="C12" si="2">C13</f>
        <v>151497.31599999999</v>
      </c>
      <c r="D12" s="81">
        <f t="shared" ref="D12" si="3">D13</f>
        <v>142071.73000000001</v>
      </c>
      <c r="E12" s="81">
        <f t="shared" ref="E12" si="4">E13</f>
        <v>148808.652</v>
      </c>
    </row>
    <row r="13" spans="1:5" ht="15.75">
      <c r="A13" s="8" t="s">
        <v>62</v>
      </c>
      <c r="B13" s="81">
        <f>B14+B16+B21+B24</f>
        <v>300124.26500000001</v>
      </c>
      <c r="C13" s="81">
        <f t="shared" ref="C13" si="5">C14+C16+C21+C24</f>
        <v>151497.31599999999</v>
      </c>
      <c r="D13" s="81">
        <f t="shared" ref="D13" si="6">D14+D16+D21+D24</f>
        <v>142071.73000000001</v>
      </c>
      <c r="E13" s="81">
        <f t="shared" ref="E13" si="7">E14+E16+E21+E24</f>
        <v>148808.652</v>
      </c>
    </row>
    <row r="14" spans="1:5" ht="31.5">
      <c r="A14" s="7" t="s">
        <v>63</v>
      </c>
      <c r="B14" s="81">
        <f>B15</f>
        <v>32277.5</v>
      </c>
      <c r="C14" s="81">
        <f t="shared" ref="C14" si="8">C15</f>
        <v>27708.400000000001</v>
      </c>
      <c r="D14" s="81">
        <f t="shared" ref="D14" si="9">D15</f>
        <v>32373.4</v>
      </c>
      <c r="E14" s="81">
        <f t="shared" ref="E14" si="10">E15</f>
        <v>38420.6</v>
      </c>
    </row>
    <row r="15" spans="1:5" ht="15.75">
      <c r="A15" s="108" t="s">
        <v>18</v>
      </c>
      <c r="B15" s="109">
        <v>32277.5</v>
      </c>
      <c r="C15" s="109">
        <v>27708.400000000001</v>
      </c>
      <c r="D15" s="109">
        <v>32373.4</v>
      </c>
      <c r="E15" s="109">
        <v>38420.6</v>
      </c>
    </row>
    <row r="16" spans="1:5" ht="31.5">
      <c r="A16" s="110" t="s">
        <v>64</v>
      </c>
      <c r="B16" s="109">
        <f>B17+B18+B19+B20</f>
        <v>127440.98499999999</v>
      </c>
      <c r="C16" s="109">
        <f t="shared" ref="C16:E16" si="11">C17+C18+C19+C20</f>
        <v>104601.59999999999</v>
      </c>
      <c r="D16" s="109">
        <f t="shared" si="11"/>
        <v>102213.2</v>
      </c>
      <c r="E16" s="109">
        <f t="shared" si="11"/>
        <v>109030.2</v>
      </c>
    </row>
    <row r="17" spans="1:5" ht="63">
      <c r="A17" s="9" t="s">
        <v>59</v>
      </c>
      <c r="B17" s="109">
        <v>400.43900000000002</v>
      </c>
      <c r="C17" s="109"/>
      <c r="D17" s="109"/>
      <c r="E17" s="109"/>
    </row>
    <row r="18" spans="1:5" ht="31.5">
      <c r="A18" s="111" t="s">
        <v>17</v>
      </c>
      <c r="B18" s="109">
        <v>66473.2</v>
      </c>
      <c r="C18" s="109">
        <v>90449.7</v>
      </c>
      <c r="D18" s="109">
        <v>102213.2</v>
      </c>
      <c r="E18" s="109">
        <v>109030.2</v>
      </c>
    </row>
    <row r="19" spans="1:5" ht="31.5">
      <c r="A19" s="111" t="s">
        <v>16</v>
      </c>
      <c r="B19" s="109">
        <v>52835.199999999997</v>
      </c>
      <c r="C19" s="109">
        <v>14151.9</v>
      </c>
      <c r="D19" s="109"/>
      <c r="E19" s="109"/>
    </row>
    <row r="20" spans="1:5" ht="63">
      <c r="A20" s="111" t="s">
        <v>60</v>
      </c>
      <c r="B20" s="109">
        <v>7732.1459999999997</v>
      </c>
      <c r="C20" s="109"/>
      <c r="D20" s="109"/>
      <c r="E20" s="109"/>
    </row>
    <row r="21" spans="1:5" ht="31.5">
      <c r="A21" s="112" t="s">
        <v>65</v>
      </c>
      <c r="B21" s="109">
        <v>24806.6</v>
      </c>
      <c r="C21" s="109">
        <v>16757.123</v>
      </c>
      <c r="D21" s="109">
        <v>6281.9</v>
      </c>
      <c r="E21" s="109"/>
    </row>
    <row r="22" spans="1:5" ht="78.75">
      <c r="A22" s="108" t="s">
        <v>149</v>
      </c>
      <c r="B22" s="109">
        <v>21117.9</v>
      </c>
      <c r="C22" s="109">
        <v>13269.5</v>
      </c>
      <c r="D22" s="109">
        <v>6281.9</v>
      </c>
      <c r="E22" s="109"/>
    </row>
    <row r="23" spans="1:5" ht="15.75">
      <c r="A23" s="108" t="s">
        <v>150</v>
      </c>
      <c r="B23" s="109">
        <v>3688.7</v>
      </c>
      <c r="C23" s="109">
        <v>3487.623</v>
      </c>
      <c r="D23" s="109"/>
      <c r="E23" s="109"/>
    </row>
    <row r="24" spans="1:5" ht="31.5">
      <c r="A24" s="113" t="s">
        <v>66</v>
      </c>
      <c r="B24" s="109">
        <v>115599.18</v>
      </c>
      <c r="C24" s="109">
        <v>2430.1930000000002</v>
      </c>
      <c r="D24" s="109">
        <v>1203.23</v>
      </c>
      <c r="E24" s="109">
        <v>1357.8520000000001</v>
      </c>
    </row>
    <row r="25" spans="1:5" ht="90">
      <c r="A25" s="115" t="s">
        <v>151</v>
      </c>
      <c r="B25" s="109">
        <v>27030.553</v>
      </c>
      <c r="C25" s="109"/>
      <c r="D25" s="109"/>
      <c r="E25" s="109"/>
    </row>
    <row r="26" spans="1:5" ht="75">
      <c r="A26" s="115" t="s">
        <v>152</v>
      </c>
      <c r="B26" s="109">
        <v>5602.7</v>
      </c>
      <c r="C26" s="109"/>
      <c r="D26" s="109"/>
      <c r="E26" s="109"/>
    </row>
    <row r="27" spans="1:5" ht="105">
      <c r="A27" s="115" t="s">
        <v>153</v>
      </c>
      <c r="B27" s="109">
        <v>70890.142999999996</v>
      </c>
      <c r="C27" s="109"/>
      <c r="D27" s="109"/>
      <c r="E27" s="109"/>
    </row>
    <row r="28" spans="1:5" ht="90">
      <c r="A28" s="115" t="s">
        <v>154</v>
      </c>
      <c r="B28" s="109">
        <v>1610.3</v>
      </c>
      <c r="C28" s="109"/>
      <c r="D28" s="109"/>
      <c r="E28" s="109"/>
    </row>
    <row r="29" spans="1:5" ht="90">
      <c r="A29" s="115" t="s">
        <v>155</v>
      </c>
      <c r="B29" s="109">
        <v>1243.3579999999999</v>
      </c>
      <c r="C29" s="109"/>
      <c r="D29" s="109"/>
      <c r="E29" s="109"/>
    </row>
    <row r="30" spans="1:5" ht="45">
      <c r="A30" s="115" t="s">
        <v>156</v>
      </c>
      <c r="B30" s="109">
        <v>827.30799999999999</v>
      </c>
      <c r="C30" s="109">
        <v>1253.7470000000001</v>
      </c>
      <c r="D30" s="109"/>
      <c r="E30" s="109"/>
    </row>
    <row r="31" spans="1:5" ht="45">
      <c r="A31" s="115" t="s">
        <v>157</v>
      </c>
      <c r="B31" s="109">
        <v>597.49699999999996</v>
      </c>
      <c r="C31" s="109"/>
      <c r="D31" s="109"/>
      <c r="E31" s="109"/>
    </row>
    <row r="32" spans="1:5" ht="60">
      <c r="A32" s="115" t="s">
        <v>158</v>
      </c>
      <c r="B32" s="109">
        <v>719.16600000000005</v>
      </c>
      <c r="C32" s="109">
        <v>894.57600000000002</v>
      </c>
      <c r="D32" s="109">
        <v>1203.23</v>
      </c>
      <c r="E32" s="109">
        <v>1357.8520000000001</v>
      </c>
    </row>
    <row r="33" spans="1:5" ht="75">
      <c r="A33" s="115" t="s">
        <v>159</v>
      </c>
      <c r="B33" s="109">
        <v>1114.633</v>
      </c>
      <c r="C33" s="109"/>
      <c r="D33" s="109"/>
      <c r="E33" s="109"/>
    </row>
    <row r="34" spans="1:5" ht="45">
      <c r="A34" s="115" t="s">
        <v>160</v>
      </c>
      <c r="B34" s="109">
        <v>3612.674</v>
      </c>
      <c r="C34" s="109">
        <v>258.55</v>
      </c>
      <c r="D34" s="109"/>
      <c r="E34" s="109"/>
    </row>
    <row r="35" spans="1:5" ht="60">
      <c r="A35" s="115" t="s">
        <v>161</v>
      </c>
      <c r="B35" s="109">
        <v>282.52999999999997</v>
      </c>
      <c r="C35" s="109"/>
      <c r="D35" s="109"/>
      <c r="E35" s="109"/>
    </row>
    <row r="36" spans="1:5" ht="75">
      <c r="A36" s="115" t="s">
        <v>162</v>
      </c>
      <c r="B36" s="109">
        <v>792</v>
      </c>
      <c r="C36" s="109"/>
      <c r="D36" s="109"/>
      <c r="E36" s="109"/>
    </row>
    <row r="37" spans="1:5" ht="15.75">
      <c r="A37" s="116" t="s">
        <v>163</v>
      </c>
      <c r="B37" s="109">
        <v>63.37</v>
      </c>
      <c r="C37" s="109">
        <v>23.32</v>
      </c>
      <c r="D37" s="109"/>
      <c r="E37" s="109"/>
    </row>
    <row r="38" spans="1:5" ht="63.75" customHeight="1">
      <c r="A38" s="115" t="s">
        <v>164</v>
      </c>
      <c r="B38" s="109">
        <v>1212.9480000000001</v>
      </c>
      <c r="C38" s="109"/>
      <c r="D38" s="109"/>
      <c r="E38" s="109"/>
    </row>
    <row r="39" spans="1:5" ht="16.5" customHeight="1">
      <c r="A39" s="29" t="s">
        <v>15</v>
      </c>
      <c r="B39" s="130">
        <f>B41+B47</f>
        <v>168410.09700000001</v>
      </c>
      <c r="C39" s="130">
        <f t="shared" ref="C39:E39" si="12">C41+C47</f>
        <v>182363.35</v>
      </c>
      <c r="D39" s="130">
        <f t="shared" si="12"/>
        <v>192028.60754999999</v>
      </c>
      <c r="E39" s="130">
        <f t="shared" si="12"/>
        <v>201822.06653505002</v>
      </c>
    </row>
    <row r="40" spans="1:5" ht="15.75">
      <c r="A40" s="30" t="s">
        <v>105</v>
      </c>
      <c r="B40" s="130"/>
      <c r="C40" s="130"/>
      <c r="D40" s="130"/>
      <c r="E40" s="130"/>
    </row>
    <row r="41" spans="1:5" ht="47.25">
      <c r="A41" s="11" t="s">
        <v>67</v>
      </c>
      <c r="B41" s="81">
        <f>B42</f>
        <v>168355.03900000002</v>
      </c>
      <c r="C41" s="81">
        <f t="shared" ref="C41:E41" si="13">C42</f>
        <v>182270.6</v>
      </c>
      <c r="D41" s="81">
        <f t="shared" si="13"/>
        <v>191930.9418</v>
      </c>
      <c r="E41" s="81">
        <f t="shared" si="13"/>
        <v>201719.41983180001</v>
      </c>
    </row>
    <row r="42" spans="1:5" ht="31.5">
      <c r="A42" s="8" t="s">
        <v>68</v>
      </c>
      <c r="B42" s="81">
        <f>B43+B44+B45+B46</f>
        <v>168355.03900000002</v>
      </c>
      <c r="C42" s="81">
        <f t="shared" ref="C42:E42" si="14">C43+C44+C45+C46</f>
        <v>182270.6</v>
      </c>
      <c r="D42" s="81">
        <f t="shared" si="14"/>
        <v>191930.9418</v>
      </c>
      <c r="E42" s="81">
        <f t="shared" si="14"/>
        <v>201719.41983180001</v>
      </c>
    </row>
    <row r="43" spans="1:5" ht="47.25">
      <c r="A43" s="8" t="s">
        <v>69</v>
      </c>
      <c r="B43" s="81">
        <v>149019.829</v>
      </c>
      <c r="C43" s="81">
        <v>170913</v>
      </c>
      <c r="D43" s="81">
        <f>C43*1.053</f>
        <v>179971.389</v>
      </c>
      <c r="E43" s="81">
        <f>D43*1.051</f>
        <v>189149.92983899999</v>
      </c>
    </row>
    <row r="44" spans="1:5" ht="94.5">
      <c r="A44" s="8" t="s">
        <v>70</v>
      </c>
      <c r="B44" s="81">
        <v>17429.11</v>
      </c>
      <c r="C44" s="81">
        <v>8410.7999999999993</v>
      </c>
      <c r="D44" s="81">
        <f t="shared" ref="D44:D46" si="15">C44*1.053</f>
        <v>8856.5723999999991</v>
      </c>
      <c r="E44" s="81">
        <f t="shared" ref="E44:E46" si="16">D44*1.051</f>
        <v>9308.2575923999993</v>
      </c>
    </row>
    <row r="45" spans="1:5" ht="47.25">
      <c r="A45" s="12" t="s">
        <v>71</v>
      </c>
      <c r="B45" s="81">
        <v>1537.96</v>
      </c>
      <c r="C45" s="81">
        <v>2458.6</v>
      </c>
      <c r="D45" s="81">
        <f t="shared" si="15"/>
        <v>2588.9057999999995</v>
      </c>
      <c r="E45" s="81">
        <f t="shared" si="16"/>
        <v>2720.9399957999995</v>
      </c>
    </row>
    <row r="46" spans="1:5" ht="47.25">
      <c r="A46" s="8" t="s">
        <v>72</v>
      </c>
      <c r="B46" s="81">
        <v>368.14</v>
      </c>
      <c r="C46" s="81">
        <v>488.2</v>
      </c>
      <c r="D46" s="81">
        <f t="shared" si="15"/>
        <v>514.07459999999992</v>
      </c>
      <c r="E46" s="81">
        <f t="shared" si="16"/>
        <v>540.29240459999983</v>
      </c>
    </row>
    <row r="47" spans="1:5" ht="31.5">
      <c r="A47" s="13" t="s">
        <v>77</v>
      </c>
      <c r="B47" s="82">
        <f>B48+B50</f>
        <v>55.058</v>
      </c>
      <c r="C47" s="82">
        <f t="shared" ref="C47:E47" si="17">C48+C50</f>
        <v>92.75</v>
      </c>
      <c r="D47" s="82">
        <f t="shared" si="17"/>
        <v>97.665749999999989</v>
      </c>
      <c r="E47" s="82">
        <f t="shared" si="17"/>
        <v>102.64670325</v>
      </c>
    </row>
    <row r="48" spans="1:5" ht="31.5">
      <c r="A48" s="10" t="s">
        <v>76</v>
      </c>
      <c r="B48" s="82">
        <f>B49</f>
        <v>4.9400000000000004</v>
      </c>
      <c r="C48" s="82">
        <f t="shared" ref="C48:E48" si="18">C49</f>
        <v>14.11</v>
      </c>
      <c r="D48" s="82">
        <f t="shared" si="18"/>
        <v>14.857829999999998</v>
      </c>
      <c r="E48" s="82">
        <f t="shared" si="18"/>
        <v>15.615579329999997</v>
      </c>
    </row>
    <row r="49" spans="1:5" ht="63">
      <c r="A49" s="10" t="s">
        <v>75</v>
      </c>
      <c r="B49" s="82">
        <v>4.9400000000000004</v>
      </c>
      <c r="C49" s="82">
        <v>14.11</v>
      </c>
      <c r="D49" s="82">
        <f>C49*1.053</f>
        <v>14.857829999999998</v>
      </c>
      <c r="E49" s="82">
        <f>D49*1.051</f>
        <v>15.615579329999997</v>
      </c>
    </row>
    <row r="50" spans="1:5" ht="31.5">
      <c r="A50" s="13" t="s">
        <v>14</v>
      </c>
      <c r="B50" s="82">
        <f>B51+B52</f>
        <v>50.118000000000002</v>
      </c>
      <c r="C50" s="82">
        <f t="shared" ref="C50:E50" si="19">C51+C52</f>
        <v>78.64</v>
      </c>
      <c r="D50" s="82">
        <f t="shared" si="19"/>
        <v>82.807919999999996</v>
      </c>
      <c r="E50" s="82">
        <f t="shared" si="19"/>
        <v>87.031123919999999</v>
      </c>
    </row>
    <row r="51" spans="1:5" ht="31.5">
      <c r="A51" s="13" t="s">
        <v>74</v>
      </c>
      <c r="B51" s="82">
        <v>49.39</v>
      </c>
      <c r="C51" s="82">
        <v>77.2</v>
      </c>
      <c r="D51" s="82">
        <f>C51*1.053</f>
        <v>81.291600000000003</v>
      </c>
      <c r="E51" s="82">
        <f>D51*1.051</f>
        <v>85.437471599999995</v>
      </c>
    </row>
    <row r="52" spans="1:5" ht="39.75" customHeight="1">
      <c r="A52" s="10" t="s">
        <v>73</v>
      </c>
      <c r="B52" s="82">
        <v>0.72799999999999998</v>
      </c>
      <c r="C52" s="82">
        <v>1.44</v>
      </c>
      <c r="D52" s="82">
        <f>C52*1.053</f>
        <v>1.5163199999999999</v>
      </c>
      <c r="E52" s="82">
        <f>D52*1.051</f>
        <v>1.5936523199999997</v>
      </c>
    </row>
    <row r="53" spans="1:5" ht="15.75">
      <c r="A53" s="29" t="s">
        <v>13</v>
      </c>
      <c r="B53" s="131">
        <f>B55+B59+B64</f>
        <v>13140.369999999999</v>
      </c>
      <c r="C53" s="131">
        <f>C55+C59+C64</f>
        <v>4430.8590000000004</v>
      </c>
      <c r="D53" s="131">
        <f>D55+D59+D64</f>
        <v>4665.6945270000006</v>
      </c>
      <c r="E53" s="131">
        <f>E55+E59+E64</f>
        <v>4903.644947877</v>
      </c>
    </row>
    <row r="54" spans="1:5" ht="15.75">
      <c r="A54" s="30" t="s">
        <v>12</v>
      </c>
      <c r="B54" s="131"/>
      <c r="C54" s="131"/>
      <c r="D54" s="131"/>
      <c r="E54" s="131"/>
    </row>
    <row r="55" spans="1:5" ht="47.25">
      <c r="A55" s="14" t="s">
        <v>78</v>
      </c>
      <c r="B55" s="82">
        <f>B56</f>
        <v>87.5</v>
      </c>
      <c r="C55" s="82">
        <f t="shared" ref="C55:E55" si="20">C56</f>
        <v>106.5</v>
      </c>
      <c r="D55" s="82">
        <f t="shared" si="20"/>
        <v>112.14449999999999</v>
      </c>
      <c r="E55" s="82">
        <f t="shared" si="20"/>
        <v>117.86386949999999</v>
      </c>
    </row>
    <row r="56" spans="1:5" ht="31.5">
      <c r="A56" s="15" t="s">
        <v>11</v>
      </c>
      <c r="B56" s="82">
        <f>B57+B58</f>
        <v>87.5</v>
      </c>
      <c r="C56" s="82">
        <f t="shared" ref="C56:E56" si="21">C57+C58</f>
        <v>106.5</v>
      </c>
      <c r="D56" s="82">
        <f t="shared" si="21"/>
        <v>112.14449999999999</v>
      </c>
      <c r="E56" s="82">
        <f t="shared" si="21"/>
        <v>117.86386949999999</v>
      </c>
    </row>
    <row r="57" spans="1:5" ht="63">
      <c r="A57" s="15" t="s">
        <v>79</v>
      </c>
      <c r="B57" s="82">
        <v>23.1</v>
      </c>
      <c r="C57" s="82">
        <v>28.6</v>
      </c>
      <c r="D57" s="82">
        <f>C57*1.053</f>
        <v>30.1158</v>
      </c>
      <c r="E57" s="82">
        <f>D57*1.051</f>
        <v>31.651705799999998</v>
      </c>
    </row>
    <row r="58" spans="1:5" ht="47.25">
      <c r="A58" s="16" t="s">
        <v>80</v>
      </c>
      <c r="B58" s="82">
        <v>64.400000000000006</v>
      </c>
      <c r="C58" s="82">
        <v>77.900000000000006</v>
      </c>
      <c r="D58" s="82">
        <f t="shared" ref="D58:D64" si="22">C58*1.053</f>
        <v>82.028700000000001</v>
      </c>
      <c r="E58" s="82">
        <f t="shared" ref="E58:E64" si="23">D58*1.051</f>
        <v>86.212163699999991</v>
      </c>
    </row>
    <row r="59" spans="1:5" ht="15.75">
      <c r="A59" s="11" t="s">
        <v>81</v>
      </c>
      <c r="B59" s="82">
        <f>B60</f>
        <v>247.71199999999999</v>
      </c>
      <c r="C59" s="82"/>
      <c r="D59" s="82"/>
      <c r="E59" s="82"/>
    </row>
    <row r="60" spans="1:5" ht="15.75">
      <c r="A60" s="15" t="s">
        <v>82</v>
      </c>
      <c r="B60" s="82">
        <f>B61</f>
        <v>247.71199999999999</v>
      </c>
      <c r="C60" s="82"/>
      <c r="D60" s="82"/>
      <c r="E60" s="82"/>
    </row>
    <row r="61" spans="1:5" ht="15.75">
      <c r="A61" s="15" t="s">
        <v>83</v>
      </c>
      <c r="B61" s="82">
        <v>247.71199999999999</v>
      </c>
      <c r="C61" s="82"/>
      <c r="D61" s="82"/>
      <c r="E61" s="82"/>
    </row>
    <row r="62" spans="1:5" ht="15.75">
      <c r="A62" s="11" t="s">
        <v>148</v>
      </c>
      <c r="B62" s="107">
        <v>15755.433000000001</v>
      </c>
      <c r="C62" s="107"/>
      <c r="D62" s="107"/>
      <c r="E62" s="107"/>
    </row>
    <row r="63" spans="1:5" ht="15.75">
      <c r="A63" s="114" t="s">
        <v>12</v>
      </c>
      <c r="B63" s="107"/>
      <c r="C63" s="107"/>
      <c r="D63" s="107"/>
      <c r="E63" s="107"/>
    </row>
    <row r="64" spans="1:5" ht="31.5">
      <c r="A64" s="7" t="s">
        <v>84</v>
      </c>
      <c r="B64" s="82">
        <v>12805.157999999999</v>
      </c>
      <c r="C64" s="82">
        <v>4324.3590000000004</v>
      </c>
      <c r="D64" s="82">
        <f t="shared" si="22"/>
        <v>4553.5500270000002</v>
      </c>
      <c r="E64" s="82">
        <f t="shared" si="23"/>
        <v>4785.7810783770001</v>
      </c>
    </row>
    <row r="65" spans="1:5" ht="18.75">
      <c r="A65" s="31"/>
      <c r="B65" s="25"/>
      <c r="C65" s="25"/>
      <c r="D65" s="25"/>
      <c r="E65" s="25"/>
    </row>
    <row r="66" spans="1:5" ht="18.75">
      <c r="A66" s="31"/>
      <c r="B66" s="25"/>
      <c r="C66" s="25"/>
      <c r="D66" s="25"/>
      <c r="E66" s="25"/>
    </row>
    <row r="67" spans="1:5" ht="15.75">
      <c r="A67" s="121" t="s">
        <v>106</v>
      </c>
      <c r="B67" s="121"/>
      <c r="C67" s="121"/>
      <c r="D67" s="121"/>
      <c r="E67" s="121"/>
    </row>
  </sheetData>
  <mergeCells count="19">
    <mergeCell ref="A67:E67"/>
    <mergeCell ref="B53:B54"/>
    <mergeCell ref="C53:C54"/>
    <mergeCell ref="D53:D54"/>
    <mergeCell ref="E53:E54"/>
    <mergeCell ref="D39:D40"/>
    <mergeCell ref="E39:E40"/>
    <mergeCell ref="B39:B40"/>
    <mergeCell ref="C39:C40"/>
    <mergeCell ref="B8:B9"/>
    <mergeCell ref="C8:C9"/>
    <mergeCell ref="B10:B11"/>
    <mergeCell ref="D10:D11"/>
    <mergeCell ref="D1:E1"/>
    <mergeCell ref="E10:E11"/>
    <mergeCell ref="A3:E3"/>
    <mergeCell ref="C10:C11"/>
    <mergeCell ref="D8:D9"/>
    <mergeCell ref="E8:E9"/>
  </mergeCells>
  <pageMargins left="0.74803149606299213" right="0.5511811023622047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view="pageBreakPreview" zoomScaleSheetLayoutView="100" workbookViewId="0">
      <selection activeCell="K8" sqref="K8"/>
    </sheetView>
  </sheetViews>
  <sheetFormatPr defaultRowHeight="12.75"/>
  <cols>
    <col min="1" max="1" width="10.140625" style="1" customWidth="1"/>
    <col min="2" max="2" width="45.7109375" style="1" customWidth="1"/>
    <col min="3" max="3" width="17" style="1" customWidth="1"/>
    <col min="4" max="4" width="18.28515625" style="1" customWidth="1"/>
    <col min="5" max="5" width="18" style="1" customWidth="1"/>
    <col min="6" max="6" width="16.42578125" style="1" customWidth="1"/>
    <col min="7" max="16384" width="9.140625" style="1"/>
  </cols>
  <sheetData>
    <row r="1" spans="1:6" ht="110.25" customHeight="1">
      <c r="A1" s="32"/>
      <c r="B1" s="32"/>
      <c r="C1" s="32"/>
      <c r="D1" s="32"/>
      <c r="E1" s="122" t="s">
        <v>167</v>
      </c>
      <c r="F1" s="122"/>
    </row>
    <row r="2" spans="1:6" ht="12.75" customHeight="1">
      <c r="A2" s="26"/>
      <c r="B2" s="25"/>
      <c r="C2" s="25"/>
      <c r="D2" s="25"/>
      <c r="E2" s="25"/>
      <c r="F2" s="25"/>
    </row>
    <row r="3" spans="1:6" ht="15.75">
      <c r="A3" s="121" t="s">
        <v>103</v>
      </c>
      <c r="B3" s="121"/>
      <c r="C3" s="121"/>
      <c r="D3" s="121"/>
      <c r="E3" s="121"/>
      <c r="F3" s="121"/>
    </row>
    <row r="4" spans="1:6" ht="15.75">
      <c r="A4" s="121" t="s">
        <v>48</v>
      </c>
      <c r="B4" s="121"/>
      <c r="C4" s="121"/>
      <c r="D4" s="121"/>
      <c r="E4" s="121"/>
      <c r="F4" s="121"/>
    </row>
    <row r="5" spans="1:6" ht="16.5" thickBot="1">
      <c r="A5" s="25"/>
      <c r="B5" s="25"/>
      <c r="C5" s="25"/>
      <c r="D5" s="25"/>
      <c r="E5" s="25"/>
      <c r="F5" s="21" t="s">
        <v>142</v>
      </c>
    </row>
    <row r="6" spans="1:6" ht="15.75">
      <c r="A6" s="27" t="s">
        <v>47</v>
      </c>
      <c r="B6" s="133" t="s">
        <v>46</v>
      </c>
      <c r="C6" s="133" t="s">
        <v>145</v>
      </c>
      <c r="D6" s="133" t="s">
        <v>137</v>
      </c>
      <c r="E6" s="133" t="s">
        <v>138</v>
      </c>
      <c r="F6" s="133" t="s">
        <v>139</v>
      </c>
    </row>
    <row r="7" spans="1:6" ht="32.25" thickBot="1">
      <c r="A7" s="33" t="s">
        <v>45</v>
      </c>
      <c r="B7" s="134"/>
      <c r="C7" s="134"/>
      <c r="D7" s="134"/>
      <c r="E7" s="134"/>
      <c r="F7" s="134"/>
    </row>
    <row r="8" spans="1:6" ht="16.5" thickBot="1">
      <c r="A8" s="33"/>
      <c r="B8" s="34" t="s">
        <v>6</v>
      </c>
      <c r="C8" s="35"/>
      <c r="D8" s="35"/>
      <c r="E8" s="35"/>
      <c r="F8" s="35"/>
    </row>
    <row r="9" spans="1:6" ht="23.25" customHeight="1" thickBot="1">
      <c r="A9" s="36" t="s">
        <v>43</v>
      </c>
      <c r="B9" s="37" t="s">
        <v>42</v>
      </c>
      <c r="C9" s="88">
        <f t="shared" ref="C9:F17" si="0">C23+C36</f>
        <v>3141.6</v>
      </c>
      <c r="D9" s="88">
        <f t="shared" si="0"/>
        <v>3817.2440000000001</v>
      </c>
      <c r="E9" s="88">
        <f t="shared" si="0"/>
        <v>4019.5579319999997</v>
      </c>
      <c r="F9" s="88">
        <f t="shared" si="0"/>
        <v>4224.5553865319998</v>
      </c>
    </row>
    <row r="10" spans="1:6" ht="27" customHeight="1" thickBot="1">
      <c r="A10" s="36" t="s">
        <v>41</v>
      </c>
      <c r="B10" s="37" t="s">
        <v>40</v>
      </c>
      <c r="C10" s="88">
        <f t="shared" si="0"/>
        <v>194270.56700000001</v>
      </c>
      <c r="D10" s="88">
        <f t="shared" si="0"/>
        <v>208777.228</v>
      </c>
      <c r="E10" s="88">
        <f t="shared" si="0"/>
        <v>226336.07508399998</v>
      </c>
      <c r="F10" s="88">
        <f t="shared" si="0"/>
        <v>243879.49891328395</v>
      </c>
    </row>
    <row r="11" spans="1:6" ht="24" customHeight="1" thickBot="1">
      <c r="A11" s="36" t="s">
        <v>39</v>
      </c>
      <c r="B11" s="37" t="s">
        <v>38</v>
      </c>
      <c r="C11" s="88">
        <f t="shared" si="0"/>
        <v>88973.372000000003</v>
      </c>
      <c r="D11" s="88">
        <f t="shared" si="0"/>
        <v>49382.741999999998</v>
      </c>
      <c r="E11" s="88">
        <f t="shared" si="0"/>
        <v>31018.521744999998</v>
      </c>
      <c r="F11" s="88">
        <f t="shared" si="0"/>
        <v>32600.466353994998</v>
      </c>
    </row>
    <row r="12" spans="1:6" ht="36.75" customHeight="1" thickBot="1">
      <c r="A12" s="36" t="s">
        <v>37</v>
      </c>
      <c r="B12" s="37" t="s">
        <v>36</v>
      </c>
      <c r="C12" s="88">
        <f t="shared" si="0"/>
        <v>118526.28899999999</v>
      </c>
      <c r="D12" s="88">
        <f t="shared" si="0"/>
        <v>14836.833999999999</v>
      </c>
      <c r="E12" s="88">
        <f t="shared" si="0"/>
        <v>15623.186201999999</v>
      </c>
      <c r="F12" s="88">
        <f t="shared" si="0"/>
        <v>16419.968698301996</v>
      </c>
    </row>
    <row r="13" spans="1:6" ht="24" customHeight="1" thickBot="1">
      <c r="A13" s="36" t="s">
        <v>35</v>
      </c>
      <c r="B13" s="37" t="s">
        <v>34</v>
      </c>
      <c r="C13" s="88">
        <f t="shared" si="0"/>
        <v>18892.121999999999</v>
      </c>
      <c r="D13" s="88">
        <f t="shared" si="0"/>
        <v>18517.249</v>
      </c>
      <c r="E13" s="88">
        <f t="shared" si="0"/>
        <v>19498.663197000002</v>
      </c>
      <c r="F13" s="88">
        <f t="shared" si="0"/>
        <v>20493.095020047</v>
      </c>
    </row>
    <row r="14" spans="1:6" ht="23.25" customHeight="1" thickBot="1">
      <c r="A14" s="36" t="s">
        <v>33</v>
      </c>
      <c r="B14" s="37" t="s">
        <v>32</v>
      </c>
      <c r="C14" s="88">
        <f t="shared" si="0"/>
        <v>3311.9440000000004</v>
      </c>
      <c r="D14" s="88">
        <f t="shared" si="0"/>
        <v>3557.6150000000002</v>
      </c>
      <c r="E14" s="88">
        <f t="shared" si="0"/>
        <v>3746.1685949999996</v>
      </c>
      <c r="F14" s="88">
        <f t="shared" si="0"/>
        <v>3937.2231933449998</v>
      </c>
    </row>
    <row r="15" spans="1:6" ht="23.25" customHeight="1" thickBot="1">
      <c r="A15" s="36" t="s">
        <v>31</v>
      </c>
      <c r="B15" s="37" t="s">
        <v>30</v>
      </c>
      <c r="C15" s="88">
        <f t="shared" si="0"/>
        <v>1543.3579999999999</v>
      </c>
      <c r="D15" s="88">
        <f t="shared" si="0"/>
        <v>0</v>
      </c>
      <c r="E15" s="88">
        <f t="shared" si="0"/>
        <v>0</v>
      </c>
      <c r="F15" s="88">
        <f t="shared" si="0"/>
        <v>0</v>
      </c>
    </row>
    <row r="16" spans="1:6" ht="21.75" customHeight="1" thickBot="1">
      <c r="A16" s="36" t="s">
        <v>29</v>
      </c>
      <c r="B16" s="37" t="s">
        <v>28</v>
      </c>
      <c r="C16" s="88">
        <f t="shared" si="0"/>
        <v>3558.5120000000002</v>
      </c>
      <c r="D16" s="88">
        <f t="shared" si="0"/>
        <v>16146.887000000001</v>
      </c>
      <c r="E16" s="88">
        <f t="shared" si="0"/>
        <v>17002.672010999999</v>
      </c>
      <c r="F16" s="88">
        <f t="shared" si="0"/>
        <v>17869.808283560997</v>
      </c>
    </row>
    <row r="17" spans="1:6" ht="21.75" customHeight="1" thickBot="1">
      <c r="A17" s="36" t="s">
        <v>27</v>
      </c>
      <c r="B17" s="37" t="s">
        <v>26</v>
      </c>
      <c r="C17" s="88">
        <f t="shared" si="0"/>
        <v>4243.1499999999996</v>
      </c>
      <c r="D17" s="88">
        <f t="shared" si="0"/>
        <v>2882.65</v>
      </c>
      <c r="E17" s="88">
        <f t="shared" si="0"/>
        <v>3035.4304499999998</v>
      </c>
      <c r="F17" s="88">
        <f t="shared" si="0"/>
        <v>3190.2374029499997</v>
      </c>
    </row>
    <row r="18" spans="1:6" s="3" customFormat="1" ht="21.75" customHeight="1" thickBot="1">
      <c r="A18" s="38"/>
      <c r="B18" s="39" t="s">
        <v>44</v>
      </c>
      <c r="C18" s="89">
        <f>C32</f>
        <v>0</v>
      </c>
      <c r="D18" s="89">
        <f>D32</f>
        <v>0</v>
      </c>
      <c r="E18" s="89">
        <f>E32</f>
        <v>0</v>
      </c>
      <c r="F18" s="89">
        <f>F32</f>
        <v>0</v>
      </c>
    </row>
    <row r="19" spans="1:6" ht="26.25" customHeight="1" thickBot="1">
      <c r="A19" s="36" t="s">
        <v>25</v>
      </c>
      <c r="B19" s="37" t="s">
        <v>24</v>
      </c>
      <c r="C19" s="88">
        <f>C33+C45</f>
        <v>96551.335999999996</v>
      </c>
      <c r="D19" s="88">
        <f>D33+D45</f>
        <v>20373.076000000001</v>
      </c>
      <c r="E19" s="88">
        <f>E33+E45</f>
        <v>18485.757000000001</v>
      </c>
      <c r="F19" s="88">
        <f>F33+F45</f>
        <v>12919.51</v>
      </c>
    </row>
    <row r="20" spans="1:6" ht="29.25" customHeight="1" thickBot="1">
      <c r="A20" s="40"/>
      <c r="B20" s="41" t="s">
        <v>23</v>
      </c>
      <c r="C20" s="90">
        <f>SUM(C9:C19)</f>
        <v>533012.25</v>
      </c>
      <c r="D20" s="90">
        <f>SUM(D9:D19)-D18</f>
        <v>338291.52500000002</v>
      </c>
      <c r="E20" s="90">
        <f>SUM(E9:E19)-E18</f>
        <v>338766.03221599991</v>
      </c>
      <c r="F20" s="90">
        <f>SUM(F9:F19)-F18</f>
        <v>355534.36325201596</v>
      </c>
    </row>
    <row r="21" spans="1:6" ht="29.25" customHeight="1">
      <c r="A21" s="103"/>
      <c r="B21" s="104"/>
      <c r="C21" s="105"/>
      <c r="D21" s="105">
        <f>Доходи!C8</f>
        <v>338291.52499999997</v>
      </c>
      <c r="E21" s="105">
        <f>Доходи!D8</f>
        <v>338766.03207700001</v>
      </c>
      <c r="F21" s="105">
        <f>Доходи!E8</f>
        <v>355534.36348292703</v>
      </c>
    </row>
    <row r="22" spans="1:6" ht="27.75" customHeight="1" thickBot="1">
      <c r="A22" s="42"/>
      <c r="B22" s="43" t="s">
        <v>8</v>
      </c>
      <c r="C22" s="44"/>
      <c r="D22" s="44"/>
      <c r="E22" s="106">
        <f>E21-E20</f>
        <v>-1.3899989426136017E-4</v>
      </c>
      <c r="F22" s="106">
        <f>F21-F20</f>
        <v>2.309110714122653E-4</v>
      </c>
    </row>
    <row r="23" spans="1:6" ht="29.25" customHeight="1" thickBot="1">
      <c r="A23" s="45" t="s">
        <v>43</v>
      </c>
      <c r="B23" s="46" t="s">
        <v>42</v>
      </c>
      <c r="C23" s="83">
        <v>2402.6</v>
      </c>
      <c r="D23" s="83">
        <v>2967.2440000000001</v>
      </c>
      <c r="E23" s="83">
        <f>D23*1.053</f>
        <v>3124.507932</v>
      </c>
      <c r="F23" s="83">
        <f>E23*1.051</f>
        <v>3283.857836532</v>
      </c>
    </row>
    <row r="24" spans="1:6" ht="29.25" customHeight="1" thickBot="1">
      <c r="A24" s="36" t="s">
        <v>41</v>
      </c>
      <c r="B24" s="37" t="s">
        <v>40</v>
      </c>
      <c r="C24" s="84">
        <v>165005.13</v>
      </c>
      <c r="D24" s="84">
        <v>202700.91399999999</v>
      </c>
      <c r="E24" s="83">
        <f>D24*1.053+6493.654</f>
        <v>219937.71644199998</v>
      </c>
      <c r="F24" s="83">
        <f>E24*1.051+6000.284</f>
        <v>237154.82398054196</v>
      </c>
    </row>
    <row r="25" spans="1:6" ht="16.5" thickBot="1">
      <c r="A25" s="36" t="s">
        <v>39</v>
      </c>
      <c r="B25" s="37" t="s">
        <v>38</v>
      </c>
      <c r="C25" s="84">
        <v>70542.091</v>
      </c>
      <c r="D25" s="84">
        <v>29086.577000000001</v>
      </c>
      <c r="E25" s="83">
        <v>9646.66</v>
      </c>
      <c r="F25" s="83">
        <f>E25*1.051</f>
        <v>10138.639659999999</v>
      </c>
    </row>
    <row r="26" spans="1:6" ht="39.75" customHeight="1" thickBot="1">
      <c r="A26" s="36" t="s">
        <v>37</v>
      </c>
      <c r="B26" s="37" t="s">
        <v>36</v>
      </c>
      <c r="C26" s="84">
        <v>117793.23299999999</v>
      </c>
      <c r="D26" s="84">
        <v>14678.477999999999</v>
      </c>
      <c r="E26" s="83">
        <f t="shared" ref="E26:E31" si="1">D26*1.053</f>
        <v>15456.437333999998</v>
      </c>
      <c r="F26" s="83">
        <f t="shared" ref="F26:F31" si="2">E26*1.051</f>
        <v>16244.715638033997</v>
      </c>
    </row>
    <row r="27" spans="1:6" ht="20.25" customHeight="1" thickBot="1">
      <c r="A27" s="36" t="s">
        <v>35</v>
      </c>
      <c r="B27" s="37" t="s">
        <v>34</v>
      </c>
      <c r="C27" s="84">
        <v>17211.166000000001</v>
      </c>
      <c r="D27" s="84">
        <v>18348.305</v>
      </c>
      <c r="E27" s="83">
        <f t="shared" si="1"/>
        <v>19320.765165000001</v>
      </c>
      <c r="F27" s="83">
        <f t="shared" si="2"/>
        <v>20306.124188415</v>
      </c>
    </row>
    <row r="28" spans="1:6" ht="21.75" customHeight="1" thickBot="1">
      <c r="A28" s="36" t="s">
        <v>33</v>
      </c>
      <c r="B28" s="37" t="s">
        <v>32</v>
      </c>
      <c r="C28" s="84">
        <v>2886.03</v>
      </c>
      <c r="D28" s="84">
        <v>3515.2150000000001</v>
      </c>
      <c r="E28" s="83">
        <f t="shared" si="1"/>
        <v>3701.5213949999998</v>
      </c>
      <c r="F28" s="83">
        <f t="shared" si="2"/>
        <v>3890.2989861449996</v>
      </c>
    </row>
    <row r="29" spans="1:6" ht="16.5" thickBot="1">
      <c r="A29" s="36" t="s">
        <v>31</v>
      </c>
      <c r="B29" s="37" t="s">
        <v>30</v>
      </c>
      <c r="C29" s="84"/>
      <c r="D29" s="84"/>
      <c r="E29" s="83"/>
      <c r="F29" s="83"/>
    </row>
    <row r="30" spans="1:6" ht="16.5" thickBot="1">
      <c r="A30" s="36" t="s">
        <v>29</v>
      </c>
      <c r="B30" s="37" t="s">
        <v>28</v>
      </c>
      <c r="C30" s="84"/>
      <c r="D30" s="84"/>
      <c r="E30" s="83"/>
      <c r="F30" s="83"/>
    </row>
    <row r="31" spans="1:6" ht="16.5" thickBot="1">
      <c r="A31" s="36" t="s">
        <v>27</v>
      </c>
      <c r="B31" s="37" t="s">
        <v>26</v>
      </c>
      <c r="C31" s="84">
        <v>4243.1499999999996</v>
      </c>
      <c r="D31" s="84">
        <v>2882.65</v>
      </c>
      <c r="E31" s="83">
        <f t="shared" si="1"/>
        <v>3035.4304499999998</v>
      </c>
      <c r="F31" s="83">
        <f t="shared" si="2"/>
        <v>3190.2374029499997</v>
      </c>
    </row>
    <row r="32" spans="1:6" s="2" customFormat="1" ht="16.5" thickBot="1">
      <c r="A32" s="38"/>
      <c r="B32" s="39" t="s">
        <v>44</v>
      </c>
      <c r="C32" s="85"/>
      <c r="D32" s="85"/>
      <c r="E32" s="83"/>
      <c r="F32" s="83"/>
    </row>
    <row r="33" spans="1:6" ht="16.5" thickBot="1">
      <c r="A33" s="36" t="s">
        <v>25</v>
      </c>
      <c r="B33" s="37" t="s">
        <v>24</v>
      </c>
      <c r="C33" s="84">
        <v>61756.56</v>
      </c>
      <c r="D33" s="84">
        <v>20373.076000000001</v>
      </c>
      <c r="E33" s="83">
        <v>18485.757000000001</v>
      </c>
      <c r="F33" s="83">
        <v>12919.51</v>
      </c>
    </row>
    <row r="34" spans="1:6" ht="16.5" thickBot="1">
      <c r="A34" s="40"/>
      <c r="B34" s="41" t="s">
        <v>23</v>
      </c>
      <c r="C34" s="86">
        <f>SUM(C23:C33)</f>
        <v>441839.96000000008</v>
      </c>
      <c r="D34" s="86">
        <f>SUM(D23:D33)-D32</f>
        <v>294552.45900000003</v>
      </c>
      <c r="E34" s="86">
        <f>SUM(E23:E33)-E32</f>
        <v>292708.79571799992</v>
      </c>
      <c r="F34" s="86">
        <f>SUM(F23:F33)-F32</f>
        <v>307128.20769261796</v>
      </c>
    </row>
    <row r="35" spans="1:6" ht="16.5" thickBot="1">
      <c r="A35" s="25"/>
      <c r="B35" s="47" t="s">
        <v>7</v>
      </c>
      <c r="C35" s="87"/>
      <c r="D35" s="87"/>
      <c r="E35" s="87"/>
      <c r="F35" s="87"/>
    </row>
    <row r="36" spans="1:6" ht="16.5" thickBot="1">
      <c r="A36" s="45" t="s">
        <v>43</v>
      </c>
      <c r="B36" s="46" t="s">
        <v>42</v>
      </c>
      <c r="C36" s="83">
        <v>739</v>
      </c>
      <c r="D36" s="83">
        <v>850</v>
      </c>
      <c r="E36" s="83">
        <f>D36*1.053</f>
        <v>895.05</v>
      </c>
      <c r="F36" s="83">
        <f>E36*1.051</f>
        <v>940.69754999999986</v>
      </c>
    </row>
    <row r="37" spans="1:6" ht="16.5" thickBot="1">
      <c r="A37" s="36" t="s">
        <v>41</v>
      </c>
      <c r="B37" s="37" t="s">
        <v>40</v>
      </c>
      <c r="C37" s="84">
        <v>29265.437000000002</v>
      </c>
      <c r="D37" s="84">
        <v>6076.3140000000003</v>
      </c>
      <c r="E37" s="83">
        <f t="shared" ref="E37:E43" si="3">D37*1.053</f>
        <v>6398.3586420000001</v>
      </c>
      <c r="F37" s="83">
        <f t="shared" ref="F37:F43" si="4">E37*1.051</f>
        <v>6724.6749327419993</v>
      </c>
    </row>
    <row r="38" spans="1:6" ht="16.5" thickBot="1">
      <c r="A38" s="36" t="s">
        <v>39</v>
      </c>
      <c r="B38" s="37" t="s">
        <v>38</v>
      </c>
      <c r="C38" s="84">
        <v>18431.280999999999</v>
      </c>
      <c r="D38" s="84">
        <v>20296.165000000001</v>
      </c>
      <c r="E38" s="83">
        <f t="shared" si="3"/>
        <v>21371.861744999998</v>
      </c>
      <c r="F38" s="83">
        <f t="shared" si="4"/>
        <v>22461.826693994997</v>
      </c>
    </row>
    <row r="39" spans="1:6" ht="16.5" thickBot="1">
      <c r="A39" s="36" t="s">
        <v>37</v>
      </c>
      <c r="B39" s="37" t="s">
        <v>36</v>
      </c>
      <c r="C39" s="84">
        <v>733.05600000000004</v>
      </c>
      <c r="D39" s="84">
        <v>158.35599999999999</v>
      </c>
      <c r="E39" s="83">
        <f t="shared" si="3"/>
        <v>166.74886799999999</v>
      </c>
      <c r="F39" s="83">
        <f t="shared" si="4"/>
        <v>175.25306026799998</v>
      </c>
    </row>
    <row r="40" spans="1:6" ht="16.5" thickBot="1">
      <c r="A40" s="36" t="s">
        <v>35</v>
      </c>
      <c r="B40" s="37" t="s">
        <v>34</v>
      </c>
      <c r="C40" s="84">
        <v>1680.9559999999999</v>
      </c>
      <c r="D40" s="84">
        <v>168.94399999999999</v>
      </c>
      <c r="E40" s="83">
        <f t="shared" si="3"/>
        <v>177.89803199999997</v>
      </c>
      <c r="F40" s="83">
        <f t="shared" si="4"/>
        <v>186.97083163199997</v>
      </c>
    </row>
    <row r="41" spans="1:6" ht="16.5" thickBot="1">
      <c r="A41" s="36" t="s">
        <v>33</v>
      </c>
      <c r="B41" s="37" t="s">
        <v>32</v>
      </c>
      <c r="C41" s="84">
        <v>425.91399999999999</v>
      </c>
      <c r="D41" s="84">
        <v>42.4</v>
      </c>
      <c r="E41" s="83">
        <f t="shared" si="3"/>
        <v>44.647199999999998</v>
      </c>
      <c r="F41" s="83">
        <f t="shared" si="4"/>
        <v>46.924207199999998</v>
      </c>
    </row>
    <row r="42" spans="1:6" ht="16.5" thickBot="1">
      <c r="A42" s="36" t="s">
        <v>31</v>
      </c>
      <c r="B42" s="37" t="s">
        <v>30</v>
      </c>
      <c r="C42" s="84">
        <v>1543.3579999999999</v>
      </c>
      <c r="D42" s="84"/>
      <c r="E42" s="83"/>
      <c r="F42" s="83"/>
    </row>
    <row r="43" spans="1:6" ht="16.5" thickBot="1">
      <c r="A43" s="36" t="s">
        <v>29</v>
      </c>
      <c r="B43" s="37" t="s">
        <v>28</v>
      </c>
      <c r="C43" s="84">
        <v>3558.5120000000002</v>
      </c>
      <c r="D43" s="84">
        <v>16146.887000000001</v>
      </c>
      <c r="E43" s="83">
        <f t="shared" si="3"/>
        <v>17002.672010999999</v>
      </c>
      <c r="F43" s="83">
        <f t="shared" si="4"/>
        <v>17869.808283560997</v>
      </c>
    </row>
    <row r="44" spans="1:6" ht="16.5" thickBot="1">
      <c r="A44" s="36" t="s">
        <v>27</v>
      </c>
      <c r="B44" s="37" t="s">
        <v>26</v>
      </c>
      <c r="C44" s="84"/>
      <c r="D44" s="84"/>
      <c r="E44" s="83"/>
      <c r="F44" s="83"/>
    </row>
    <row r="45" spans="1:6" ht="16.5" thickBot="1">
      <c r="A45" s="36" t="s">
        <v>25</v>
      </c>
      <c r="B45" s="37" t="s">
        <v>24</v>
      </c>
      <c r="C45" s="84">
        <v>34794.775999999998</v>
      </c>
      <c r="D45" s="84"/>
      <c r="E45" s="83"/>
      <c r="F45" s="83"/>
    </row>
    <row r="46" spans="1:6" ht="16.5" thickBot="1">
      <c r="A46" s="40"/>
      <c r="B46" s="41" t="s">
        <v>23</v>
      </c>
      <c r="C46" s="86">
        <f>SUM(C36:C45)</f>
        <v>91172.29</v>
      </c>
      <c r="D46" s="86">
        <f>SUM(D36:D45)</f>
        <v>43739.065999999999</v>
      </c>
      <c r="E46" s="86">
        <f>SUM(E36:E45)</f>
        <v>46057.236497999998</v>
      </c>
      <c r="F46" s="86">
        <f>SUM(F36:F45)</f>
        <v>48406.155559398001</v>
      </c>
    </row>
    <row r="47" spans="1:6" ht="15">
      <c r="A47" s="25"/>
      <c r="B47" s="25"/>
      <c r="C47" s="25"/>
      <c r="D47" s="25"/>
      <c r="E47" s="25"/>
      <c r="F47" s="25"/>
    </row>
    <row r="48" spans="1:6" ht="20.25" customHeight="1">
      <c r="A48" s="132" t="s">
        <v>85</v>
      </c>
      <c r="B48" s="132"/>
      <c r="C48" s="132"/>
      <c r="D48" s="132"/>
      <c r="E48" s="132"/>
      <c r="F48" s="132"/>
    </row>
  </sheetData>
  <mergeCells count="9">
    <mergeCell ref="A48:F48"/>
    <mergeCell ref="E1:F1"/>
    <mergeCell ref="B6:B7"/>
    <mergeCell ref="C6:C7"/>
    <mergeCell ref="D6:D7"/>
    <mergeCell ref="E6:E7"/>
    <mergeCell ref="A3:F3"/>
    <mergeCell ref="A4:F4"/>
    <mergeCell ref="F6:F7"/>
  </mergeCells>
  <pageMargins left="1.1417322834645669" right="0.15748031496062992" top="0" bottom="0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K5" sqref="K5"/>
    </sheetView>
  </sheetViews>
  <sheetFormatPr defaultRowHeight="12.75"/>
  <cols>
    <col min="1" max="1" width="13.7109375" style="1" customWidth="1"/>
    <col min="2" max="2" width="25.85546875" style="1" customWidth="1"/>
    <col min="3" max="3" width="15" style="1" customWidth="1"/>
    <col min="4" max="4" width="13.140625" style="1" customWidth="1"/>
    <col min="5" max="5" width="15.42578125" style="1" customWidth="1"/>
    <col min="6" max="6" width="15.5703125" style="1" customWidth="1"/>
    <col min="7" max="16384" width="9.140625" style="1"/>
  </cols>
  <sheetData>
    <row r="1" spans="1:7" ht="108.75" customHeight="1">
      <c r="A1" s="20"/>
      <c r="B1" s="25"/>
      <c r="C1" s="25"/>
      <c r="D1" s="25"/>
      <c r="E1" s="122" t="s">
        <v>168</v>
      </c>
      <c r="F1" s="122"/>
    </row>
    <row r="2" spans="1:7" ht="18" customHeight="1">
      <c r="A2" s="121" t="s">
        <v>51</v>
      </c>
      <c r="B2" s="121"/>
      <c r="C2" s="121"/>
      <c r="D2" s="121"/>
      <c r="E2" s="121"/>
      <c r="F2" s="121"/>
    </row>
    <row r="3" spans="1:7" ht="15.75">
      <c r="A3" s="135" t="s">
        <v>86</v>
      </c>
      <c r="B3" s="135"/>
      <c r="C3" s="135"/>
      <c r="D3" s="135"/>
      <c r="E3" s="135"/>
      <c r="F3" s="135"/>
      <c r="G3" s="17"/>
    </row>
    <row r="4" spans="1:7" ht="16.5" thickBot="1">
      <c r="A4" s="25"/>
      <c r="B4" s="25"/>
      <c r="C4" s="25"/>
      <c r="D4" s="25"/>
      <c r="E4" s="25"/>
      <c r="F4" s="21" t="s">
        <v>143</v>
      </c>
    </row>
    <row r="5" spans="1:7" ht="63.75" thickBot="1">
      <c r="A5" s="48" t="s">
        <v>50</v>
      </c>
      <c r="B5" s="49" t="s">
        <v>49</v>
      </c>
      <c r="C5" s="49" t="s">
        <v>136</v>
      </c>
      <c r="D5" s="49" t="s">
        <v>137</v>
      </c>
      <c r="E5" s="49" t="s">
        <v>138</v>
      </c>
      <c r="F5" s="49" t="s">
        <v>139</v>
      </c>
    </row>
    <row r="6" spans="1:7" ht="32.25" thickBot="1">
      <c r="A6" s="72" t="s">
        <v>53</v>
      </c>
      <c r="B6" s="73" t="s">
        <v>87</v>
      </c>
      <c r="C6" s="91">
        <v>3107.28</v>
      </c>
      <c r="D6" s="91">
        <v>3793.924</v>
      </c>
      <c r="E6" s="91">
        <f>D6*1.053</f>
        <v>3995.0019719999996</v>
      </c>
      <c r="F6" s="91">
        <f>E6*1.051</f>
        <v>4198.7470725719995</v>
      </c>
    </row>
    <row r="7" spans="1:7" ht="48" thickBot="1">
      <c r="A7" s="72" t="s">
        <v>88</v>
      </c>
      <c r="B7" s="73" t="s">
        <v>89</v>
      </c>
      <c r="C7" s="91">
        <v>20613.892</v>
      </c>
      <c r="D7" s="91">
        <v>66768.028000000006</v>
      </c>
      <c r="E7" s="91">
        <v>43369.343999999997</v>
      </c>
      <c r="F7" s="91">
        <f t="shared" ref="F7:F13" si="0">E7*1.051</f>
        <v>45581.180543999995</v>
      </c>
    </row>
    <row r="8" spans="1:7" ht="60.75" customHeight="1" thickBot="1">
      <c r="A8" s="72" t="s">
        <v>90</v>
      </c>
      <c r="B8" s="73" t="s">
        <v>91</v>
      </c>
      <c r="C8" s="91">
        <v>199534</v>
      </c>
      <c r="D8" s="91">
        <v>217303.823</v>
      </c>
      <c r="E8" s="91">
        <f>D8*1.053+6493.654</f>
        <v>235314.579619</v>
      </c>
      <c r="F8" s="91">
        <f>E8*1.051-508.736</f>
        <v>246806.88717956896</v>
      </c>
    </row>
    <row r="9" spans="1:7" ht="99.75" customHeight="1" thickBot="1">
      <c r="A9" s="72" t="s">
        <v>92</v>
      </c>
      <c r="B9" s="73" t="s">
        <v>93</v>
      </c>
      <c r="C9" s="91">
        <v>86940.729000000007</v>
      </c>
      <c r="D9" s="91"/>
      <c r="E9" s="91"/>
      <c r="F9" s="91"/>
    </row>
    <row r="10" spans="1:7" ht="63.75" thickBot="1">
      <c r="A10" s="72" t="s">
        <v>94</v>
      </c>
      <c r="B10" s="73" t="s">
        <v>95</v>
      </c>
      <c r="C10" s="91">
        <v>118832.523</v>
      </c>
      <c r="D10" s="91">
        <v>14319.9</v>
      </c>
      <c r="E10" s="91">
        <f t="shared" ref="E10:E11" si="1">D10*1.053</f>
        <v>15078.854699999998</v>
      </c>
      <c r="F10" s="91">
        <f t="shared" si="0"/>
        <v>15847.876289699996</v>
      </c>
    </row>
    <row r="11" spans="1:7" ht="48" thickBot="1">
      <c r="A11" s="72" t="s">
        <v>52</v>
      </c>
      <c r="B11" s="73" t="s">
        <v>96</v>
      </c>
      <c r="C11" s="91">
        <v>18741.282999999999</v>
      </c>
      <c r="D11" s="91">
        <v>18632.364000000001</v>
      </c>
      <c r="E11" s="91">
        <f t="shared" si="1"/>
        <v>19619.879292000001</v>
      </c>
      <c r="F11" s="91">
        <f t="shared" si="0"/>
        <v>20620.493135892</v>
      </c>
    </row>
    <row r="12" spans="1:7" ht="48" thickBot="1">
      <c r="A12" s="72" t="s">
        <v>97</v>
      </c>
      <c r="B12" s="73" t="s">
        <v>98</v>
      </c>
      <c r="C12" s="91">
        <v>108.598</v>
      </c>
      <c r="D12" s="91"/>
      <c r="E12" s="91"/>
      <c r="F12" s="91"/>
    </row>
    <row r="13" spans="1:7" ht="78.75" customHeight="1" thickBot="1">
      <c r="A13" s="72" t="s">
        <v>99</v>
      </c>
      <c r="B13" s="73" t="s">
        <v>100</v>
      </c>
      <c r="C13" s="91">
        <v>79417.638999999996</v>
      </c>
      <c r="D13" s="91">
        <v>17473.486000000001</v>
      </c>
      <c r="E13" s="91">
        <v>21388.371999999999</v>
      </c>
      <c r="F13" s="91">
        <f t="shared" si="0"/>
        <v>22479.178971999998</v>
      </c>
    </row>
    <row r="14" spans="1:7" ht="26.25" customHeight="1" thickBot="1">
      <c r="A14" s="74"/>
      <c r="B14" s="75" t="s">
        <v>23</v>
      </c>
      <c r="C14" s="91">
        <f>SUM(C6:C13)</f>
        <v>527295.94400000002</v>
      </c>
      <c r="D14" s="91">
        <f>SUM(D6:D13)</f>
        <v>338291.52500000002</v>
      </c>
      <c r="E14" s="91">
        <f>SUM(E6:E13)</f>
        <v>338766.03158300003</v>
      </c>
      <c r="F14" s="91">
        <f>SUM(F6:F13)</f>
        <v>355534.36319373292</v>
      </c>
    </row>
    <row r="15" spans="1:7" ht="18.75">
      <c r="A15" s="31"/>
      <c r="B15" s="25"/>
      <c r="C15" s="25"/>
      <c r="D15" s="25"/>
      <c r="E15" s="25"/>
      <c r="F15" s="25"/>
    </row>
    <row r="16" spans="1:7" ht="18.75">
      <c r="A16" s="31"/>
      <c r="B16" s="25"/>
      <c r="C16" s="25"/>
      <c r="D16" s="25"/>
      <c r="E16" s="95"/>
      <c r="F16" s="95"/>
    </row>
    <row r="17" spans="1:6" ht="15.75">
      <c r="A17" s="121" t="s">
        <v>106</v>
      </c>
      <c r="B17" s="121"/>
      <c r="C17" s="121"/>
      <c r="D17" s="121"/>
      <c r="E17" s="121"/>
      <c r="F17" s="121"/>
    </row>
  </sheetData>
  <mergeCells count="4">
    <mergeCell ref="A17:F17"/>
    <mergeCell ref="E1:F1"/>
    <mergeCell ref="A2:F2"/>
    <mergeCell ref="A3:F3"/>
  </mergeCells>
  <pageMargins left="0.74803149606299213" right="0.35433070866141736" top="0.78740157480314965" bottom="0.98425196850393704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A4" sqref="A4:G4"/>
    </sheetView>
  </sheetViews>
  <sheetFormatPr defaultRowHeight="12.75"/>
  <cols>
    <col min="1" max="1" width="15.28515625" style="1" customWidth="1"/>
    <col min="2" max="2" width="34.140625" style="61" customWidth="1"/>
    <col min="3" max="3" width="75.5703125" style="1" customWidth="1"/>
    <col min="4" max="4" width="17.42578125" style="4" customWidth="1"/>
    <col min="5" max="5" width="15.7109375" style="4" customWidth="1"/>
    <col min="6" max="6" width="15.42578125" style="4" customWidth="1"/>
    <col min="7" max="7" width="14.140625" style="4" customWidth="1"/>
    <col min="8" max="16384" width="9.140625" style="1"/>
  </cols>
  <sheetData>
    <row r="1" spans="1:7" ht="66" customHeight="1">
      <c r="A1" s="32"/>
      <c r="B1" s="57"/>
      <c r="C1" s="32"/>
      <c r="D1" s="122" t="s">
        <v>169</v>
      </c>
      <c r="E1" s="122"/>
      <c r="F1" s="122"/>
      <c r="G1" s="122"/>
    </row>
    <row r="2" spans="1:7" ht="15.75">
      <c r="A2" s="26"/>
      <c r="B2" s="58"/>
      <c r="C2" s="25"/>
      <c r="D2" s="50"/>
      <c r="E2" s="50"/>
      <c r="F2" s="50"/>
      <c r="G2" s="50"/>
    </row>
    <row r="3" spans="1:7" ht="15.75">
      <c r="A3" s="121" t="s">
        <v>101</v>
      </c>
      <c r="B3" s="121"/>
      <c r="C3" s="121"/>
      <c r="D3" s="121"/>
      <c r="E3" s="121"/>
      <c r="F3" s="121"/>
      <c r="G3" s="121"/>
    </row>
    <row r="4" spans="1:7" ht="15.75">
      <c r="A4" s="121" t="s">
        <v>57</v>
      </c>
      <c r="B4" s="121"/>
      <c r="C4" s="121"/>
      <c r="D4" s="121"/>
      <c r="E4" s="121"/>
      <c r="F4" s="121"/>
      <c r="G4" s="121"/>
    </row>
    <row r="5" spans="1:7" ht="15.75">
      <c r="A5" s="25"/>
      <c r="B5" s="58"/>
      <c r="C5" s="25"/>
      <c r="D5" s="50"/>
      <c r="E5" s="50"/>
      <c r="F5" s="50"/>
      <c r="G5" s="51" t="s">
        <v>141</v>
      </c>
    </row>
    <row r="6" spans="1:7" ht="15.75">
      <c r="A6" s="21"/>
      <c r="B6" s="58"/>
      <c r="C6" s="25"/>
      <c r="D6" s="50"/>
      <c r="E6" s="50"/>
      <c r="F6" s="50"/>
      <c r="G6" s="50"/>
    </row>
    <row r="7" spans="1:7" ht="31.5">
      <c r="A7" s="52" t="s">
        <v>56</v>
      </c>
      <c r="B7" s="52" t="s">
        <v>55</v>
      </c>
      <c r="C7" s="52" t="s">
        <v>54</v>
      </c>
      <c r="D7" s="53" t="s">
        <v>136</v>
      </c>
      <c r="E7" s="53" t="s">
        <v>137</v>
      </c>
      <c r="F7" s="53" t="s">
        <v>138</v>
      </c>
      <c r="G7" s="53" t="s">
        <v>139</v>
      </c>
    </row>
    <row r="8" spans="1:7" ht="63">
      <c r="A8" s="55" t="s">
        <v>109</v>
      </c>
      <c r="B8" s="59" t="s">
        <v>107</v>
      </c>
      <c r="C8" s="62" t="s">
        <v>108</v>
      </c>
      <c r="D8" s="92">
        <v>144.375</v>
      </c>
      <c r="E8" s="92">
        <v>144.375</v>
      </c>
      <c r="F8" s="92"/>
      <c r="G8" s="92"/>
    </row>
    <row r="9" spans="1:7" ht="63">
      <c r="A9" s="55" t="s">
        <v>110</v>
      </c>
      <c r="B9" s="59" t="s">
        <v>107</v>
      </c>
      <c r="C9" s="16" t="s">
        <v>111</v>
      </c>
      <c r="D9" s="92">
        <v>87</v>
      </c>
      <c r="E9" s="92"/>
      <c r="F9" s="92"/>
      <c r="G9" s="92"/>
    </row>
    <row r="10" spans="1:7" ht="78.75">
      <c r="A10" s="55" t="s">
        <v>112</v>
      </c>
      <c r="B10" s="59" t="s">
        <v>113</v>
      </c>
      <c r="C10" s="16" t="s">
        <v>114</v>
      </c>
      <c r="D10" s="92">
        <v>1300</v>
      </c>
      <c r="E10" s="92"/>
      <c r="F10" s="92"/>
      <c r="G10" s="92"/>
    </row>
    <row r="11" spans="1:7" ht="63">
      <c r="A11" s="55" t="s">
        <v>115</v>
      </c>
      <c r="B11" s="63" t="s">
        <v>116</v>
      </c>
      <c r="C11" s="16" t="s">
        <v>117</v>
      </c>
      <c r="D11" s="92">
        <v>1157.4459999999999</v>
      </c>
      <c r="E11" s="92"/>
      <c r="F11" s="92"/>
      <c r="G11" s="92"/>
    </row>
    <row r="12" spans="1:7" ht="63">
      <c r="A12" s="55" t="s">
        <v>115</v>
      </c>
      <c r="B12" s="63" t="s">
        <v>116</v>
      </c>
      <c r="C12" s="16" t="s">
        <v>118</v>
      </c>
      <c r="D12" s="92">
        <v>1245.184</v>
      </c>
      <c r="E12" s="92"/>
      <c r="F12" s="92"/>
      <c r="G12" s="92"/>
    </row>
    <row r="13" spans="1:7" ht="47.25">
      <c r="A13" s="55" t="s">
        <v>119</v>
      </c>
      <c r="B13" s="64" t="s">
        <v>120</v>
      </c>
      <c r="C13" s="65" t="s">
        <v>121</v>
      </c>
      <c r="D13" s="92">
        <v>44.506999999999998</v>
      </c>
      <c r="E13" s="92"/>
      <c r="F13" s="92"/>
      <c r="G13" s="92"/>
    </row>
    <row r="14" spans="1:7" ht="78.75">
      <c r="A14" s="55" t="s">
        <v>122</v>
      </c>
      <c r="B14" s="66" t="s">
        <v>123</v>
      </c>
      <c r="C14" s="67" t="s">
        <v>124</v>
      </c>
      <c r="D14" s="92">
        <v>880</v>
      </c>
      <c r="E14" s="92"/>
      <c r="F14" s="92"/>
      <c r="G14" s="92"/>
    </row>
    <row r="15" spans="1:7" ht="14.25" hidden="1" customHeight="1">
      <c r="A15" s="55"/>
      <c r="B15" s="8"/>
      <c r="C15" s="56"/>
      <c r="D15" s="93"/>
      <c r="E15" s="92"/>
      <c r="F15" s="92"/>
      <c r="G15" s="92"/>
    </row>
    <row r="16" spans="1:7" ht="110.25">
      <c r="A16" s="55" t="s">
        <v>112</v>
      </c>
      <c r="B16" s="8" t="s">
        <v>125</v>
      </c>
      <c r="C16" s="56" t="s">
        <v>126</v>
      </c>
      <c r="D16" s="92"/>
      <c r="E16" s="92">
        <v>1922.682</v>
      </c>
      <c r="F16" s="92"/>
      <c r="G16" s="92"/>
    </row>
    <row r="17" spans="1:7" ht="78.75">
      <c r="A17" s="55" t="s">
        <v>112</v>
      </c>
      <c r="B17" s="68" t="s">
        <v>113</v>
      </c>
      <c r="C17" s="69" t="s">
        <v>127</v>
      </c>
      <c r="D17" s="92"/>
      <c r="E17" s="92">
        <v>1300</v>
      </c>
      <c r="F17" s="92"/>
      <c r="G17" s="92"/>
    </row>
    <row r="18" spans="1:7" ht="31.5">
      <c r="A18" s="55" t="s">
        <v>112</v>
      </c>
      <c r="B18" s="70" t="s">
        <v>128</v>
      </c>
      <c r="C18" s="65" t="s">
        <v>129</v>
      </c>
      <c r="D18" s="92"/>
      <c r="E18" s="92">
        <v>931.47699999999998</v>
      </c>
      <c r="F18" s="92"/>
      <c r="G18" s="92"/>
    </row>
    <row r="19" spans="1:7" ht="47.25">
      <c r="A19" s="55" t="s">
        <v>119</v>
      </c>
      <c r="B19" s="15" t="s">
        <v>130</v>
      </c>
      <c r="C19" s="16" t="s">
        <v>131</v>
      </c>
      <c r="D19" s="92"/>
      <c r="E19" s="92">
        <v>448.35300000000001</v>
      </c>
      <c r="F19" s="92"/>
      <c r="G19" s="92"/>
    </row>
    <row r="20" spans="1:7" ht="31.5">
      <c r="A20" s="55" t="s">
        <v>146</v>
      </c>
      <c r="B20" s="62" t="s">
        <v>132</v>
      </c>
      <c r="C20" s="69" t="s">
        <v>133</v>
      </c>
      <c r="D20" s="92"/>
      <c r="E20" s="92">
        <v>11400</v>
      </c>
      <c r="F20" s="92">
        <v>11470.423000000001</v>
      </c>
      <c r="G20" s="92">
        <v>11470.423000000001</v>
      </c>
    </row>
    <row r="21" spans="1:7" ht="47.25">
      <c r="A21" s="55" t="s">
        <v>134</v>
      </c>
      <c r="B21" s="8" t="s">
        <v>135</v>
      </c>
      <c r="C21" s="71" t="s">
        <v>147</v>
      </c>
      <c r="D21" s="92"/>
      <c r="E21" s="92">
        <v>116.6</v>
      </c>
      <c r="F21" s="92"/>
      <c r="G21" s="92"/>
    </row>
    <row r="22" spans="1:7" s="5" customFormat="1" ht="38.25" customHeight="1">
      <c r="A22" s="54"/>
      <c r="B22" s="60" t="s">
        <v>23</v>
      </c>
      <c r="C22" s="54"/>
      <c r="D22" s="94">
        <f>SUM(D8:D21)</f>
        <v>4858.5120000000006</v>
      </c>
      <c r="E22" s="94">
        <f>SUM(E8:E21)</f>
        <v>16263.486999999999</v>
      </c>
      <c r="F22" s="94">
        <f>SUM(F8:F21)</f>
        <v>11470.423000000001</v>
      </c>
      <c r="G22" s="94">
        <f>SUM(G8:G21)</f>
        <v>11470.423000000001</v>
      </c>
    </row>
    <row r="23" spans="1:7" ht="18.75">
      <c r="A23" s="31"/>
      <c r="B23" s="58"/>
      <c r="C23" s="25"/>
      <c r="D23" s="50"/>
      <c r="E23" s="50"/>
      <c r="F23" s="50"/>
      <c r="G23" s="50"/>
    </row>
    <row r="24" spans="1:7" ht="15">
      <c r="A24" s="25"/>
      <c r="B24" s="58"/>
      <c r="C24" s="25"/>
      <c r="D24" s="50"/>
      <c r="E24" s="50"/>
      <c r="F24" s="50"/>
      <c r="G24" s="50"/>
    </row>
    <row r="25" spans="1:7" ht="15" customHeight="1">
      <c r="A25" s="121" t="s">
        <v>106</v>
      </c>
      <c r="B25" s="121"/>
      <c r="C25" s="121"/>
      <c r="D25" s="121"/>
      <c r="E25" s="121"/>
      <c r="F25" s="121"/>
      <c r="G25" s="121"/>
    </row>
  </sheetData>
  <mergeCells count="4">
    <mergeCell ref="A25:G25"/>
    <mergeCell ref="D1:G1"/>
    <mergeCell ref="A3:G3"/>
    <mergeCell ref="A4:G4"/>
  </mergeCells>
  <pageMargins left="0.55118110236220474" right="0.15748031496062992" top="0.19685039370078741" bottom="0.19685039370078741" header="0.51181102362204722" footer="0.51181102362204722"/>
  <pageSetup paperSize="9" scale="5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Основні показники</vt:lpstr>
      <vt:lpstr>Доходи</vt:lpstr>
      <vt:lpstr>Видатки</vt:lpstr>
      <vt:lpstr>Видатки  головрозпоряд</vt:lpstr>
      <vt:lpstr>Інвестиції</vt:lpstr>
      <vt:lpstr>Видатки!Область_печати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2019-12-24T06:31:51Z</cp:lastPrinted>
  <dcterms:created xsi:type="dcterms:W3CDTF">2019-12-04T11:21:02Z</dcterms:created>
  <dcterms:modified xsi:type="dcterms:W3CDTF">2019-12-24T06:57:15Z</dcterms:modified>
</cp:coreProperties>
</file>