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950" windowHeight="6780"/>
  </bookViews>
  <sheets>
    <sheet name="ІНВЕСТИЦІЇ СВОД" sheetId="1" r:id="rId1"/>
  </sheets>
  <definedNames>
    <definedName name="_xlnm.Print_Area" localSheetId="0">'ІНВЕСТИЦІЇ СВОД'!$A$1:$G$123</definedName>
  </definedNames>
  <calcPr calcId="152511"/>
</workbook>
</file>

<file path=xl/calcChain.xml><?xml version="1.0" encoding="utf-8"?>
<calcChain xmlns="http://schemas.openxmlformats.org/spreadsheetml/2006/main">
  <c r="C122" i="1"/>
  <c r="C121"/>
  <c r="G121"/>
  <c r="F121"/>
  <c r="E121"/>
  <c r="D121"/>
  <c r="G120"/>
  <c r="F120"/>
  <c r="E120"/>
  <c r="D120"/>
  <c r="G119"/>
  <c r="F119"/>
  <c r="E119"/>
  <c r="D119"/>
  <c r="G118"/>
  <c r="F118"/>
  <c r="E118"/>
  <c r="D118"/>
  <c r="C116"/>
  <c r="C115"/>
  <c r="C114"/>
  <c r="C113"/>
  <c r="C112"/>
  <c r="C110"/>
  <c r="C102" l="1"/>
  <c r="C101"/>
  <c r="C99"/>
  <c r="C98"/>
  <c r="C97"/>
  <c r="C89"/>
  <c r="C85"/>
  <c r="C84"/>
  <c r="C83"/>
  <c r="C79"/>
  <c r="C77"/>
  <c r="C76"/>
  <c r="C74"/>
  <c r="C73"/>
  <c r="C72"/>
  <c r="C70"/>
  <c r="C69"/>
  <c r="C68"/>
  <c r="C66"/>
  <c r="C65"/>
  <c r="C64"/>
  <c r="C63"/>
  <c r="C61"/>
  <c r="C60"/>
  <c r="C59"/>
  <c r="C57"/>
  <c r="C56"/>
  <c r="C54"/>
  <c r="C53"/>
  <c r="C52"/>
  <c r="C51"/>
  <c r="C49"/>
  <c r="C48"/>
  <c r="C47"/>
  <c r="C46"/>
  <c r="C45"/>
  <c r="C44"/>
  <c r="C43"/>
  <c r="C41"/>
  <c r="C40"/>
  <c r="C38"/>
  <c r="C37"/>
  <c r="C36"/>
  <c r="C35"/>
  <c r="C34"/>
  <c r="C32"/>
  <c r="C31"/>
  <c r="C30"/>
  <c r="C27"/>
  <c r="C28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 l="1"/>
  <c r="E29" l="1"/>
  <c r="G111" l="1"/>
  <c r="D29"/>
  <c r="G86"/>
  <c r="F86"/>
  <c r="E86"/>
  <c r="D86"/>
  <c r="G75"/>
  <c r="E75"/>
  <c r="D75"/>
  <c r="F75"/>
  <c r="C117"/>
  <c r="C109"/>
  <c r="C108"/>
  <c r="C107"/>
  <c r="C104"/>
  <c r="C95"/>
  <c r="C94"/>
  <c r="C92"/>
  <c r="C91"/>
  <c r="C88"/>
  <c r="C87"/>
  <c r="C81"/>
  <c r="C80"/>
  <c r="C75"/>
  <c r="F111"/>
  <c r="E111"/>
  <c r="D111"/>
  <c r="G103"/>
  <c r="F103"/>
  <c r="E103"/>
  <c r="D103"/>
  <c r="G100"/>
  <c r="F100"/>
  <c r="E100"/>
  <c r="D100"/>
  <c r="G96"/>
  <c r="F96"/>
  <c r="E96"/>
  <c r="D96"/>
  <c r="G93"/>
  <c r="F93"/>
  <c r="E93"/>
  <c r="D93"/>
  <c r="G82"/>
  <c r="F82"/>
  <c r="E82"/>
  <c r="D82"/>
  <c r="G78"/>
  <c r="F78"/>
  <c r="E78"/>
  <c r="D78"/>
  <c r="G71"/>
  <c r="F71"/>
  <c r="E71"/>
  <c r="D71"/>
  <c r="G67"/>
  <c r="F67"/>
  <c r="E67"/>
  <c r="D67"/>
  <c r="G62"/>
  <c r="F62"/>
  <c r="E62"/>
  <c r="D62"/>
  <c r="G58"/>
  <c r="F58"/>
  <c r="E58"/>
  <c r="D58"/>
  <c r="G55"/>
  <c r="F55"/>
  <c r="E55"/>
  <c r="D55"/>
  <c r="G50"/>
  <c r="F50"/>
  <c r="E50"/>
  <c r="D50"/>
  <c r="G42"/>
  <c r="F42"/>
  <c r="E42"/>
  <c r="D42"/>
  <c r="G39"/>
  <c r="F39"/>
  <c r="E39"/>
  <c r="D39"/>
  <c r="G33"/>
  <c r="F33"/>
  <c r="E33"/>
  <c r="D33"/>
  <c r="G90"/>
  <c r="F90"/>
  <c r="E90"/>
  <c r="D90"/>
  <c r="F29"/>
  <c r="G29"/>
  <c r="G106"/>
  <c r="C106" s="1"/>
  <c r="C78" l="1"/>
  <c r="C50"/>
  <c r="C111"/>
  <c r="C96"/>
  <c r="C58"/>
  <c r="C71"/>
  <c r="C82"/>
  <c r="C100"/>
  <c r="C29"/>
  <c r="C93"/>
  <c r="C42"/>
  <c r="C55"/>
  <c r="C62"/>
  <c r="C67"/>
  <c r="C90"/>
  <c r="C103"/>
  <c r="C39"/>
  <c r="G122"/>
  <c r="D122"/>
  <c r="C119"/>
  <c r="C86"/>
  <c r="C120"/>
  <c r="C118"/>
  <c r="F122"/>
  <c r="C33"/>
  <c r="E122"/>
</calcChain>
</file>

<file path=xl/sharedStrings.xml><?xml version="1.0" encoding="utf-8"?>
<sst xmlns="http://schemas.openxmlformats.org/spreadsheetml/2006/main" count="170" uniqueCount="154">
  <si>
    <t>Всього</t>
  </si>
  <si>
    <t>у т.ч. за рахунок</t>
  </si>
  <si>
    <t>місцевих бюджетів</t>
  </si>
  <si>
    <t>обласного бюджету</t>
  </si>
  <si>
    <t>держ-бюджету</t>
  </si>
  <si>
    <t>інші кошти</t>
  </si>
  <si>
    <t>Сума вкладених інвестицій</t>
  </si>
  <si>
    <t>Назва підприємства, установи, організації</t>
  </si>
  <si>
    <t>Попаснянська міська рада</t>
  </si>
  <si>
    <t>КУ "Дитячо-юнацька спортивна школа"</t>
  </si>
  <si>
    <t>УСЗН</t>
  </si>
  <si>
    <t>АПР</t>
  </si>
  <si>
    <t>Капітальний ремонт</t>
  </si>
  <si>
    <t>Культура</t>
  </si>
  <si>
    <t>Освіта</t>
  </si>
  <si>
    <t>Ліцей Попасна</t>
  </si>
  <si>
    <t>Ліцей Золоте</t>
  </si>
  <si>
    <t>ЗОШ №1</t>
  </si>
  <si>
    <t>Гімназія №20</t>
  </si>
  <si>
    <t>Гімназія №25</t>
  </si>
  <si>
    <t>Білогорівська селищна рада</t>
  </si>
  <si>
    <t>Малорязанцівська селрада</t>
  </si>
  <si>
    <t>Мирнодолинська селрада</t>
  </si>
  <si>
    <t>КЗ "ДНЗ (ясла-садок) №1"</t>
  </si>
  <si>
    <t>КЗ "ДНЗ (ясла-садок) №2"</t>
  </si>
  <si>
    <t>КЗ "ДНЗ (ясла-садок) №3"</t>
  </si>
  <si>
    <t>Золотівська міська рада</t>
  </si>
  <si>
    <t>Новотошківська ВЦА</t>
  </si>
  <si>
    <t>РАЗОМ</t>
  </si>
  <si>
    <t>Реконструкція</t>
  </si>
  <si>
    <t>Будівництво</t>
  </si>
  <si>
    <t>В С Ь О Г О       по району</t>
  </si>
  <si>
    <t>Гірська міська рада</t>
  </si>
  <si>
    <t>Врубівська селищна рада</t>
  </si>
  <si>
    <t>Нижнєньська с.рада</t>
  </si>
  <si>
    <t>ЗОШ №21</t>
  </si>
  <si>
    <t>КП "Попаснянський Районний Водоканал"</t>
  </si>
  <si>
    <t>Попаснянський рай.центр зайнятості</t>
  </si>
  <si>
    <r>
      <t xml:space="preserve">Найменування заходу або проекту, згідно якого вкладено інвестиції </t>
    </r>
    <r>
      <rPr>
        <i/>
        <sz val="12"/>
        <rFont val="Times New Roman"/>
        <family val="1"/>
        <charset val="204"/>
      </rPr>
      <t>(капремонт, будівництво, реконструкція, модернізація, капітальні видатки на придбання основних засобів і т.п.)</t>
    </r>
  </si>
  <si>
    <t xml:space="preserve">Капітальний ремонт </t>
  </si>
  <si>
    <t>Всього Мирнодолинська селрада</t>
  </si>
  <si>
    <t>Всього Малорязанцівська селрада</t>
  </si>
  <si>
    <t>Всього                Попаснянська міськрада</t>
  </si>
  <si>
    <t>Всього              Вовчоярівська с/рада</t>
  </si>
  <si>
    <t>Всього     Новотошківська ВЦА</t>
  </si>
  <si>
    <t>Всього                           Врубівська сел.рада</t>
  </si>
  <si>
    <t xml:space="preserve">Всього                  Водоканал </t>
  </si>
  <si>
    <t>Всього           Культура</t>
  </si>
  <si>
    <t>Всього Золотівська міська рада</t>
  </si>
  <si>
    <t>КП "СКП"</t>
  </si>
  <si>
    <t>Пенсійний фонд</t>
  </si>
  <si>
    <t>Попаснянський хлібокомбінат</t>
  </si>
  <si>
    <t>ДП Первомайськвугілля</t>
  </si>
  <si>
    <r>
      <t xml:space="preserve">Капітальний ремонт </t>
    </r>
    <r>
      <rPr>
        <sz val="12"/>
        <color indexed="10"/>
        <rFont val="Times New Roman"/>
        <family val="1"/>
        <charset val="204"/>
      </rPr>
      <t/>
    </r>
  </si>
  <si>
    <t>Всього Пенсійний фонд</t>
  </si>
  <si>
    <r>
      <t>Придбання</t>
    </r>
    <r>
      <rPr>
        <sz val="12"/>
        <rFont val="Times New Roman"/>
        <family val="1"/>
        <charset val="204"/>
      </rPr>
      <t xml:space="preserve"> (основних засобів)</t>
    </r>
  </si>
  <si>
    <t>Попаснянська районна рада</t>
  </si>
  <si>
    <r>
      <t xml:space="preserve">Придбання </t>
    </r>
    <r>
      <rPr>
        <sz val="12"/>
        <rFont val="Times New Roman"/>
        <family val="1"/>
        <charset val="204"/>
      </rPr>
      <t>основних засобів</t>
    </r>
  </si>
  <si>
    <t>Всього Нижнянська сел.рада</t>
  </si>
  <si>
    <r>
      <t>Будівництво</t>
    </r>
    <r>
      <rPr>
        <sz val="12"/>
        <rFont val="Times New Roman"/>
        <family val="1"/>
        <charset val="204"/>
      </rPr>
      <t xml:space="preserve"> </t>
    </r>
  </si>
  <si>
    <t>Всього Комишуваська сел.рада</t>
  </si>
  <si>
    <t>Комишувахська селрада</t>
  </si>
  <si>
    <t>Всього Попаснянська районна рада</t>
  </si>
  <si>
    <t xml:space="preserve">Реконструкція </t>
  </si>
  <si>
    <t>ЗОШ№ 24</t>
  </si>
  <si>
    <t xml:space="preserve">Придбання обладнання і предметів довгостр.користування </t>
  </si>
  <si>
    <r>
      <rPr>
        <b/>
        <sz val="12"/>
        <rFont val="Times New Roman"/>
        <family val="1"/>
        <charset val="204"/>
      </rPr>
      <t xml:space="preserve">Придбання </t>
    </r>
    <r>
      <rPr>
        <sz val="12"/>
        <rFont val="Times New Roman"/>
        <family val="1"/>
        <charset val="204"/>
      </rPr>
      <t xml:space="preserve">основних засобів </t>
    </r>
  </si>
  <si>
    <t>Тошківська селищна рада</t>
  </si>
  <si>
    <t>Всього                               охорона здоров’я</t>
  </si>
  <si>
    <t xml:space="preserve">Охорона здоров’я </t>
  </si>
  <si>
    <t>Троїцька ВЦА</t>
  </si>
  <si>
    <t xml:space="preserve">Придбання </t>
  </si>
  <si>
    <t>Всього Гірська міська рада</t>
  </si>
  <si>
    <t>Всього Тошківська селищна рада</t>
  </si>
  <si>
    <r>
      <t>Придбання</t>
    </r>
    <r>
      <rPr>
        <sz val="12"/>
        <rFont val="Times New Roman"/>
        <family val="1"/>
        <charset val="204"/>
      </rPr>
      <t xml:space="preserve"> основних засобів </t>
    </r>
  </si>
  <si>
    <r>
      <t>Капітальний ремонт</t>
    </r>
    <r>
      <rPr>
        <sz val="12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</si>
  <si>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>Придбання</t>
    </r>
    <r>
      <rPr>
        <sz val="12"/>
        <rFont val="Times New Roman"/>
        <family val="1"/>
        <charset val="204"/>
      </rPr>
      <t xml:space="preserve"> обладнання і предметів довгостр.користування </t>
    </r>
  </si>
  <si>
    <t>Попаснянська районна державна лікарня ветеренарної медицини</t>
  </si>
  <si>
    <r>
      <rPr>
        <b/>
        <sz val="12"/>
        <rFont val="Times New Roman"/>
        <family val="1"/>
        <charset val="204"/>
      </rPr>
      <t>Придбання</t>
    </r>
    <r>
      <rPr>
        <sz val="12"/>
        <rFont val="Times New Roman"/>
        <family val="1"/>
        <charset val="204"/>
      </rPr>
      <t xml:space="preserve"> основних засобів </t>
    </r>
  </si>
  <si>
    <t>ТДВ "Попаснянський ВРЗ"</t>
  </si>
  <si>
    <r>
      <rPr>
        <b/>
        <sz val="12"/>
        <rFont val="Times New Roman"/>
        <family val="1"/>
        <charset val="204"/>
      </rPr>
      <t>Капітальний ремонт</t>
    </r>
    <r>
      <rPr>
        <sz val="12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</si>
  <si>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>Капітальний ремонт</t>
    </r>
    <r>
      <rPr>
        <sz val="12"/>
        <rFont val="Times New Roman"/>
        <family val="1"/>
        <charset val="204"/>
      </rPr>
      <t xml:space="preserve"> (виготовлення тех.документації на кап.ремонт дороги)</t>
    </r>
  </si>
  <si>
    <t>Всього заклади освіти</t>
  </si>
  <si>
    <t>Всього   ДЮСШ</t>
  </si>
  <si>
    <r>
      <t>Капітальний ремонт (</t>
    </r>
    <r>
      <rPr>
        <sz val="12"/>
        <rFont val="Times New Roman"/>
        <family val="1"/>
        <charset val="204"/>
      </rPr>
      <t xml:space="preserve">селищний Будинок культури) </t>
    </r>
  </si>
  <si>
    <r>
      <t>Реконструкція (в</t>
    </r>
    <r>
      <rPr>
        <sz val="12"/>
        <rFont val="Times New Roman"/>
        <family val="1"/>
        <charset val="204"/>
      </rPr>
      <t xml:space="preserve">иготовлення ПКД на об'єкт "Реконструкція мереж вуличного освітлення по вул. Первомайська, Набережна, Миру в с. Новоіванівка) </t>
    </r>
  </si>
  <si>
    <t>Будівництво (спортмайданчик)</t>
  </si>
  <si>
    <r>
      <rPr>
        <b/>
        <sz val="12"/>
        <rFont val="Times New Roman"/>
        <family val="1"/>
        <charset val="204"/>
      </rPr>
      <t>Придбання</t>
    </r>
    <r>
      <rPr>
        <sz val="12"/>
        <rFont val="Times New Roman"/>
        <family val="1"/>
        <charset val="204"/>
      </rPr>
      <t xml:space="preserve"> основних засобів (принтери)</t>
    </r>
  </si>
  <si>
    <r>
      <t>Придбання</t>
    </r>
    <r>
      <rPr>
        <sz val="12"/>
        <rFont val="Times New Roman"/>
        <family val="1"/>
        <charset val="204"/>
      </rPr>
      <t xml:space="preserve"> обладнання (стаціонерне, гірничошахтне інше)</t>
    </r>
  </si>
  <si>
    <r>
      <rPr>
        <b/>
        <sz val="12"/>
        <rFont val="Times New Roman"/>
        <family val="1"/>
        <charset val="204"/>
      </rPr>
      <t>Капітальний ремонт</t>
    </r>
    <r>
      <rPr>
        <sz val="12"/>
        <rFont val="Times New Roman"/>
        <family val="1"/>
        <charset val="204"/>
      </rPr>
      <t xml:space="preserve"> (туалетів)</t>
    </r>
  </si>
  <si>
    <r>
      <t>Придбання</t>
    </r>
    <r>
      <rPr>
        <sz val="12"/>
        <rFont val="Times New Roman"/>
        <family val="1"/>
        <charset val="204"/>
      </rPr>
      <t xml:space="preserve"> обладнання і предметів довгостр.користування (спорт.інвентар, комп.)</t>
    </r>
  </si>
  <si>
    <r>
      <t xml:space="preserve">Придбання </t>
    </r>
    <r>
      <rPr>
        <sz val="12"/>
        <rFont val="Times New Roman"/>
        <family val="1"/>
        <charset val="204"/>
      </rPr>
      <t xml:space="preserve">основних засобів </t>
    </r>
  </si>
  <si>
    <r>
      <t>Придбання основних засобів</t>
    </r>
    <r>
      <rPr>
        <sz val="12"/>
        <rFont val="Times New Roman"/>
        <family val="1"/>
        <charset val="204"/>
      </rPr>
      <t xml:space="preserve"> </t>
    </r>
  </si>
  <si>
    <r>
      <t xml:space="preserve">Капітальний ремонт </t>
    </r>
    <r>
      <rPr>
        <sz val="12"/>
        <rFont val="Times New Roman"/>
        <family val="1"/>
        <charset val="204"/>
      </rPr>
      <t>(огорожі)</t>
    </r>
  </si>
  <si>
    <r>
      <t>Будівництво</t>
    </r>
    <r>
      <rPr>
        <sz val="12"/>
        <rFont val="Times New Roman"/>
        <family val="1"/>
        <charset val="204"/>
      </rPr>
      <t xml:space="preserve"> спорт.майданчика</t>
    </r>
  </si>
  <si>
    <r>
      <t xml:space="preserve">Капітальний ремонт </t>
    </r>
    <r>
      <rPr>
        <sz val="12"/>
        <rFont val="Times New Roman"/>
        <family val="1"/>
        <charset val="204"/>
      </rPr>
      <t>(насосна станція, будинок культури</t>
    </r>
    <r>
      <rPr>
        <b/>
        <sz val="12"/>
        <rFont val="Times New Roman"/>
        <family val="1"/>
        <charset val="204"/>
      </rPr>
      <t>)</t>
    </r>
  </si>
  <si>
    <r>
      <t xml:space="preserve">Реконструкція </t>
    </r>
    <r>
      <rPr>
        <sz val="12"/>
        <rFont val="Times New Roman"/>
        <family val="1"/>
        <charset val="204"/>
      </rPr>
      <t>(братської могили)</t>
    </r>
  </si>
  <si>
    <r>
      <t xml:space="preserve">Будівництво </t>
    </r>
    <r>
      <rPr>
        <sz val="12"/>
        <rFont val="Times New Roman"/>
        <family val="1"/>
        <charset val="204"/>
      </rPr>
      <t>(мереж водопостачання)</t>
    </r>
  </si>
  <si>
    <r>
      <t xml:space="preserve">Капітальний ремонт </t>
    </r>
    <r>
      <rPr>
        <sz val="12"/>
        <rFont val="Times New Roman"/>
        <family val="1"/>
        <charset val="204"/>
      </rPr>
      <t>(сільський будинок культури)</t>
    </r>
  </si>
  <si>
    <t>Мельниченко</t>
  </si>
  <si>
    <t xml:space="preserve"> КУ "Попаснянський терцентр соцобслуговування (надан. соцпослуг)</t>
  </si>
  <si>
    <t>Всього                      Білогорівська с/рада</t>
  </si>
  <si>
    <t>Всього Первомайськвугілля</t>
  </si>
  <si>
    <t>Всього Центр зайнятості</t>
  </si>
  <si>
    <r>
      <rPr>
        <sz val="12"/>
        <rFont val="Times New Roman"/>
        <family val="1"/>
        <charset val="204"/>
      </rPr>
      <t>філія</t>
    </r>
    <r>
      <rPr>
        <b/>
        <sz val="12"/>
        <rFont val="Times New Roman"/>
        <family val="1"/>
        <charset val="204"/>
      </rPr>
      <t xml:space="preserve"> "Центр будівельно-монтаж-них робіт та експлуа-тації будівель та споруд" </t>
    </r>
    <r>
      <rPr>
        <sz val="12"/>
        <rFont val="Times New Roman"/>
        <family val="1"/>
        <charset val="204"/>
      </rPr>
      <t>виробний підрозділ"Попаснянське територіальне управління"</t>
    </r>
    <r>
      <rPr>
        <b/>
        <sz val="12"/>
        <rFont val="Times New Roman"/>
        <family val="1"/>
        <charset val="204"/>
      </rPr>
      <t xml:space="preserve"> (НГЧ)</t>
    </r>
  </si>
  <si>
    <r>
      <t>Будівництво</t>
    </r>
    <r>
      <rPr>
        <sz val="12"/>
        <rFont val="Times New Roman"/>
        <family val="1"/>
        <charset val="204"/>
      </rPr>
      <t xml:space="preserve"> (електромережі, водоводу)</t>
    </r>
  </si>
  <si>
    <r>
      <t xml:space="preserve">Будівництво </t>
    </r>
    <r>
      <rPr>
        <sz val="12"/>
        <rFont val="Times New Roman"/>
        <family val="1"/>
        <charset val="204"/>
      </rPr>
      <t>(спортмайданчик)</t>
    </r>
  </si>
  <si>
    <r>
      <t xml:space="preserve">Придбання </t>
    </r>
    <r>
      <rPr>
        <sz val="12"/>
        <rFont val="Times New Roman"/>
        <family val="1"/>
        <charset val="204"/>
      </rPr>
      <t>(телевізор)</t>
    </r>
  </si>
  <si>
    <r>
      <t>Капітальний ремонт</t>
    </r>
    <r>
      <rPr>
        <sz val="12"/>
        <rFont val="Times New Roman"/>
        <family val="1"/>
        <charset val="204"/>
      </rPr>
      <t xml:space="preserve"> (робочі проекти по капремонтам водопроводів в с. Підлісне 59,5, Мирна долина 78,66; капремонт будівлі сел.ради 765,118, термомодернізація селради 486,916; виготовл. ПКД та експертиза-8,37тис.грн.) </t>
    </r>
  </si>
  <si>
    <r>
      <t xml:space="preserve">Капітальний ремонт </t>
    </r>
    <r>
      <rPr>
        <sz val="12"/>
        <rFont val="Times New Roman"/>
        <family val="1"/>
        <charset val="204"/>
      </rPr>
      <t>(будівлі)+ ПКД-2,6тис.грн.</t>
    </r>
  </si>
  <si>
    <r>
      <t xml:space="preserve">Придбання </t>
    </r>
    <r>
      <rPr>
        <sz val="12"/>
        <rFont val="Times New Roman"/>
        <family val="1"/>
        <charset val="204"/>
      </rPr>
      <t>(компютерна техніка та інформаційне обладнання та інше)</t>
    </r>
  </si>
  <si>
    <r>
      <rPr>
        <b/>
        <sz val="12"/>
        <rFont val="Times New Roman"/>
        <family val="1"/>
        <charset val="204"/>
      </rPr>
      <t>Капітальний ремонт</t>
    </r>
    <r>
      <rPr>
        <sz val="12"/>
        <rFont val="Times New Roman"/>
        <family val="1"/>
        <charset val="204"/>
      </rPr>
      <t xml:space="preserve"> покрівлі та 2-ого поверху</t>
    </r>
  </si>
  <si>
    <r>
      <t>Реконструкція</t>
    </r>
    <r>
      <rPr>
        <sz val="12"/>
        <rFont val="Times New Roman"/>
        <family val="1"/>
        <charset val="204"/>
      </rPr>
      <t xml:space="preserve"> (тех.умови для реконст.обліку газу)</t>
    </r>
  </si>
  <si>
    <r>
      <t>Капітальний ремонт</t>
    </r>
    <r>
      <rPr>
        <sz val="12"/>
        <rFont val="Times New Roman"/>
        <family val="1"/>
        <charset val="204"/>
      </rPr>
      <t xml:space="preserve"> (система водопостачання-782,929 та автомобіля - 70,21, покрівля житл.буд №8 вул.О.Ватажка)</t>
    </r>
  </si>
  <si>
    <r>
      <rPr>
        <b/>
        <sz val="12"/>
        <rFont val="Times New Roman"/>
        <family val="1"/>
        <charset val="204"/>
      </rPr>
      <t>Придбання</t>
    </r>
    <r>
      <rPr>
        <sz val="12"/>
        <rFont val="Times New Roman"/>
        <family val="1"/>
        <charset val="204"/>
      </rPr>
      <t xml:space="preserve"> (принтер-7,4;насос-13,0)</t>
    </r>
  </si>
  <si>
    <r>
      <t xml:space="preserve">Реконструкція </t>
    </r>
    <r>
      <rPr>
        <sz val="12"/>
        <rFont val="Times New Roman"/>
        <family val="1"/>
        <charset val="204"/>
      </rPr>
      <t>(водопроводу 2578,9, ПКД на реконструкц.водопроводу 82,0)</t>
    </r>
  </si>
  <si>
    <t>Інформація щодо вкладених інвестицій по Попаснянському району за  2018 рік</t>
  </si>
  <si>
    <t>Придбання обладнання і предметів довгостр.користування (компьютера)</t>
  </si>
  <si>
    <r>
      <t>Капітальний ремонт</t>
    </r>
    <r>
      <rPr>
        <sz val="12"/>
        <rFont val="Times New Roman"/>
        <family val="1"/>
        <charset val="204"/>
      </rPr>
      <t xml:space="preserve"> (рулонна покрівля житлового фонду,заміна віконних блоків, експертиза)</t>
    </r>
  </si>
  <si>
    <r>
      <t xml:space="preserve">Придбання </t>
    </r>
    <r>
      <rPr>
        <sz val="12"/>
        <rFont val="Times New Roman"/>
        <family val="1"/>
        <charset val="204"/>
      </rPr>
      <t xml:space="preserve">основних засобів(дит. будинок сім. типу, квартири для ВПО, квартира для дитини сироти,ноутбуки, вхідні двері, картотеку, обладнання для радіомовлення </t>
    </r>
  </si>
  <si>
    <r>
      <t xml:space="preserve">Придбання </t>
    </r>
    <r>
      <rPr>
        <sz val="12"/>
        <rFont val="Times New Roman"/>
        <family val="1"/>
        <charset val="204"/>
      </rPr>
      <t>основних засобів  32 одиниці техніки (бункер, 2 трактори, культиватор, оприскувач)</t>
    </r>
  </si>
  <si>
    <r>
      <t xml:space="preserve">Придбання </t>
    </r>
    <r>
      <rPr>
        <sz val="12"/>
        <rFont val="Times New Roman"/>
        <family val="1"/>
        <charset val="204"/>
      </rPr>
      <t>основних засобів(пандуси металеві)</t>
    </r>
  </si>
  <si>
    <r>
      <t xml:space="preserve">Придбання </t>
    </r>
    <r>
      <rPr>
        <sz val="12"/>
        <rFont val="Times New Roman"/>
        <family val="1"/>
        <charset val="204"/>
      </rPr>
      <t>основних засобів (сухий басейн, обігрівач, компьютери,меблі)</t>
    </r>
  </si>
  <si>
    <r>
      <t xml:space="preserve">Придбання </t>
    </r>
    <r>
      <rPr>
        <sz val="12"/>
        <rFont val="Times New Roman"/>
        <family val="1"/>
        <charset val="204"/>
      </rPr>
      <t>основних засобів(дез. обладнання)</t>
    </r>
  </si>
  <si>
    <r>
      <t xml:space="preserve">Капітальний ремонт </t>
    </r>
    <r>
      <rPr>
        <sz val="12"/>
        <rFont val="Times New Roman"/>
        <family val="1"/>
        <charset val="204"/>
      </rPr>
      <t>житлового фонду(ремонт покрівлі житлового будинку "38 квартал Цуприка смт.Тошківка )</t>
    </r>
  </si>
  <si>
    <r>
      <t xml:space="preserve">Будівництво </t>
    </r>
    <r>
      <rPr>
        <sz val="12"/>
        <rFont val="Times New Roman"/>
        <family val="1"/>
        <charset val="204"/>
      </rPr>
      <t>(виготовлення ПКД -30,793, та та попер. оплата за будівництво футбольного майданчика)</t>
    </r>
  </si>
  <si>
    <t>Капітальний ремонт (освітлення підїздів, покрівля житл.буд., рем.трактора-123,915)</t>
  </si>
  <si>
    <r>
      <t>Придбання</t>
    </r>
    <r>
      <rPr>
        <sz val="12"/>
        <rFont val="Times New Roman"/>
        <family val="1"/>
        <charset val="204"/>
      </rPr>
      <t xml:space="preserve"> (основних засобів)-Отримано безоплатно бібліотечні фонди(34,3 грн.) отримано від благодійних фондів та виготовлено власноруч малоцінних необоротних матеріальних активів (26,7 грн.)</t>
    </r>
  </si>
  <si>
    <r>
      <t>Будівництво</t>
    </r>
    <r>
      <rPr>
        <sz val="12"/>
        <rFont val="Times New Roman"/>
        <family val="1"/>
        <charset val="204"/>
      </rPr>
      <t xml:space="preserve"> (вуличного водопроводу)+вигот.ПКД на будівництво вуличного водопроводу, тех. та автор. нагляд</t>
    </r>
  </si>
  <si>
    <t>Капітальний ремонт туалетів</t>
  </si>
  <si>
    <r>
      <t>Реконструкція</t>
    </r>
    <r>
      <rPr>
        <sz val="12"/>
        <rFont val="Times New Roman"/>
        <family val="1"/>
        <charset val="204"/>
      </rPr>
      <t xml:space="preserve"> (спорткомплекс, зовнішнє освітлення,системи газопостачання у м.Попасна,алеї кв. Оседача, ігрового майданчика )</t>
    </r>
  </si>
  <si>
    <t xml:space="preserve">Придбання основних засобів </t>
  </si>
  <si>
    <r>
      <t>Капітальний ремонт (РЦБС -</t>
    </r>
    <r>
      <rPr>
        <sz val="12"/>
        <rFont val="Times New Roman"/>
        <family val="1"/>
        <charset val="204"/>
      </rPr>
      <t xml:space="preserve"> 467,044</t>
    </r>
    <r>
      <rPr>
        <b/>
        <sz val="12"/>
        <rFont val="Times New Roman"/>
        <family val="1"/>
        <charset val="204"/>
      </rPr>
      <t xml:space="preserve"> та РБК -</t>
    </r>
    <r>
      <rPr>
        <sz val="12"/>
        <rFont val="Times New Roman"/>
        <family val="1"/>
        <charset val="204"/>
      </rPr>
      <t xml:space="preserve"> 1251,573</t>
    </r>
    <r>
      <rPr>
        <b/>
        <sz val="12"/>
        <rFont val="Times New Roman"/>
        <family val="1"/>
        <charset val="204"/>
      </rPr>
      <t>)</t>
    </r>
  </si>
  <si>
    <r>
      <t>Придбання основних засобів</t>
    </r>
    <r>
      <rPr>
        <sz val="12"/>
        <rFont val="Times New Roman"/>
        <family val="1"/>
        <charset val="204"/>
      </rPr>
      <t xml:space="preserve"> (РЦБС комп.,література, БФП - 436,955; РБК - 144,134)</t>
    </r>
  </si>
  <si>
    <t>Попаснянська РДА</t>
  </si>
  <si>
    <r>
      <t xml:space="preserve">Придбання </t>
    </r>
    <r>
      <rPr>
        <sz val="12"/>
        <rFont val="Times New Roman"/>
        <family val="1"/>
        <charset val="204"/>
      </rPr>
      <t>основних засобів, малоц.-60,00</t>
    </r>
  </si>
  <si>
    <r>
      <t xml:space="preserve">Придбання </t>
    </r>
    <r>
      <rPr>
        <sz val="12"/>
        <rFont val="Times New Roman"/>
        <family val="1"/>
        <charset val="204"/>
      </rPr>
      <t>(компьютерної техніки-9,923тис.грн.,Комплект водосточної системи -62,3тис.грн)</t>
    </r>
  </si>
  <si>
    <r>
      <t>Будівництво (</t>
    </r>
    <r>
      <rPr>
        <sz val="12"/>
        <rFont val="Times New Roman"/>
        <family val="1"/>
        <charset val="204"/>
      </rPr>
      <t>робочий проект по вуличн.водопроводу с.Біла Гора 49,288, будівництво вул. водопроводу-63,5  тис. грн, підвідного водопроводуу с. Лоскутівка-31,1 )</t>
    </r>
  </si>
  <si>
    <r>
      <t>К</t>
    </r>
    <r>
      <rPr>
        <b/>
        <sz val="12"/>
        <rFont val="Times New Roman"/>
        <family val="1"/>
        <charset val="204"/>
      </rPr>
      <t>апітальний ремонт</t>
    </r>
    <r>
      <rPr>
        <sz val="12"/>
        <rFont val="Times New Roman"/>
        <family val="1"/>
        <charset val="204"/>
      </rPr>
      <t xml:space="preserve"> (кап.ремонт н/ст.Зановка-технічна та кап.ремонт ЗФС№2 підст.35 кВ,водонапорн.башня м.Попасна,КП ВВ Станиця Луг,ремонт крыши,бит.прим. ЗФС№1,2,3).</t>
    </r>
  </si>
  <si>
    <r>
      <t xml:space="preserve">Придбання </t>
    </r>
    <r>
      <rPr>
        <sz val="12"/>
        <rFont val="Times New Roman"/>
        <family val="1"/>
        <charset val="204"/>
      </rPr>
      <t>(основних засобів 2734,5, інш.необоротних матеріальних активів 56,5, ліцензія для роботи 9,9)</t>
    </r>
  </si>
  <si>
    <r>
      <t xml:space="preserve">Капітальний ремонт </t>
    </r>
    <r>
      <rPr>
        <sz val="12"/>
        <rFont val="Times New Roman"/>
        <family val="1"/>
        <charset val="204"/>
      </rPr>
      <t>(</t>
    </r>
    <r>
      <rPr>
        <b/>
        <sz val="12"/>
        <rFont val="Times New Roman"/>
        <family val="1"/>
        <charset val="204"/>
      </rPr>
      <t>ПЦПМСД 423,498 -</t>
    </r>
    <r>
      <rPr>
        <sz val="12"/>
        <rFont val="Times New Roman"/>
        <family val="1"/>
        <charset val="204"/>
      </rPr>
      <t xml:space="preserve"> ФАП с.Катеринівка та амбулаторія Золоте; </t>
    </r>
    <r>
      <rPr>
        <b/>
        <sz val="12"/>
        <rFont val="Times New Roman"/>
        <family val="1"/>
        <charset val="204"/>
      </rPr>
      <t xml:space="preserve">ЦРЛ 10174,08 </t>
    </r>
    <r>
      <rPr>
        <sz val="12"/>
        <rFont val="Times New Roman"/>
        <family val="1"/>
        <charset val="204"/>
      </rPr>
      <t xml:space="preserve">- кап. ремонт, у т. ч.-тех. нагляд, автор. нагляд, експертиза, проектні роботи) )                                                                                            </t>
    </r>
  </si>
  <si>
    <r>
      <t xml:space="preserve">Капітальний ремонт </t>
    </r>
    <r>
      <rPr>
        <sz val="12"/>
        <rFont val="Times New Roman"/>
        <family val="1"/>
        <charset val="204"/>
      </rPr>
      <t>обладнання та буд. роботи 41,763</t>
    </r>
  </si>
  <si>
    <r>
      <t>КУ "Попаснянський районний  центр соціальної реабілітації дітей інвалідів</t>
    </r>
    <r>
      <rPr>
        <b/>
        <sz val="12"/>
        <rFont val="Times New Roman"/>
        <family val="1"/>
        <charset val="204"/>
      </rPr>
      <t xml:space="preserve"> "ЛЕЛЕКА"</t>
    </r>
  </si>
  <si>
    <r>
      <t xml:space="preserve">Капітальний ремонт </t>
    </r>
    <r>
      <rPr>
        <sz val="12"/>
        <rFont val="Times New Roman"/>
        <family val="1"/>
        <charset val="204"/>
      </rPr>
      <t>(туалети ЗОШ с.Лисичанське, Тошківськ.НВК, Золотівськ.БПГ; ОНЗ Гірська БПГ, Комишувас.НВК ЗНЗ ДНЗ, ПКД Білогорівська ЗОШ) Благодійний фонд: капремонт Вовчоярівського НВК (415,67), Тошківського (874,5)та Троїцької філії (500,2)</t>
    </r>
  </si>
  <si>
    <r>
      <t xml:space="preserve">Придбання </t>
    </r>
    <r>
      <rPr>
        <sz val="12"/>
        <rFont val="Times New Roman"/>
        <family val="1"/>
        <charset val="204"/>
      </rPr>
      <t>(</t>
    </r>
    <r>
      <rPr>
        <b/>
        <sz val="12"/>
        <rFont val="Times New Roman"/>
        <family val="1"/>
        <charset val="204"/>
      </rPr>
      <t>ПЦПМСД</t>
    </r>
    <r>
      <rPr>
        <sz val="12"/>
        <rFont val="Times New Roman"/>
        <family val="1"/>
        <charset val="204"/>
      </rPr>
      <t xml:space="preserve"> 362,481 медобладнання та основні засоби, 517,147 -автомобіль); </t>
    </r>
    <r>
      <rPr>
        <b/>
        <sz val="12"/>
        <rFont val="Times New Roman"/>
        <family val="1"/>
        <charset val="204"/>
      </rPr>
      <t>ЦРЛ</t>
    </r>
    <r>
      <rPr>
        <sz val="12"/>
        <rFont val="Times New Roman"/>
        <family val="1"/>
        <charset val="204"/>
      </rPr>
      <t xml:space="preserve"> 8801,936 (в т.ч.:183,388 придбання квартири, 4019,8 - медобладнан.та осн.засоби,  9068,42 - гуманітарна допомога</t>
    </r>
  </si>
  <si>
    <r>
      <t xml:space="preserve">Придбання </t>
    </r>
    <r>
      <rPr>
        <sz val="12"/>
        <rFont val="Times New Roman"/>
        <family val="1"/>
        <charset val="204"/>
      </rPr>
      <t>основних засобів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(мотокоси, мотоблок, мотооприскувач, холодильник)</t>
    </r>
  </si>
  <si>
    <r>
      <t>Капітальний ремонт</t>
    </r>
    <r>
      <rPr>
        <sz val="12"/>
        <rFont val="Times New Roman"/>
        <family val="1"/>
        <charset val="204"/>
      </rPr>
      <t xml:space="preserve"> (заміна дверей у під’їздах, асфальтобетонного покриття)</t>
    </r>
  </si>
  <si>
    <r>
      <t xml:space="preserve">Придбання </t>
    </r>
    <r>
      <rPr>
        <sz val="12"/>
        <rFont val="Times New Roman"/>
        <family val="1"/>
        <charset val="204"/>
      </rPr>
      <t>основних засобів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(легкового автомобілю, трактору та причепу, вхідні двері,кондиц., принтери,мет.контейнери,торг. навіс,туал. кабини пересувні), робоча станція для оформлення та видачі документів (174,95), та 6 квартир для ВПО (542,0), адмінбудівля за адресою Мічурина 1а (741,91) </t>
    </r>
  </si>
  <si>
    <t>Придбання  (комп.обладнання для каб.біології, каб робототехніки, килим борцовський,) та дарунки</t>
  </si>
  <si>
    <r>
      <t>Придбання (</t>
    </r>
    <r>
      <rPr>
        <sz val="12"/>
        <rFont val="Times New Roman"/>
        <family val="1"/>
        <charset val="204"/>
      </rPr>
      <t>автомобіль, МФУ та комп, обладнання д/їдальні, холодильне обладнан.) дарунок: автобус(1498,0), благод.внески (518,06)</t>
    </r>
  </si>
  <si>
    <r>
      <t xml:space="preserve">Придбання </t>
    </r>
    <r>
      <rPr>
        <sz val="12"/>
        <rFont val="Times New Roman"/>
        <family val="1"/>
        <charset val="204"/>
      </rPr>
      <t>(телевізор 16,6, холодильник -9,5, ноутбук-13,9, котли варочні 2шт -2,1 та інше), благод.внески (6,3)</t>
    </r>
  </si>
  <si>
    <r>
      <rPr>
        <b/>
        <sz val="12"/>
        <rFont val="Times New Roman"/>
        <family val="1"/>
        <charset val="204"/>
      </rPr>
      <t>Придбання</t>
    </r>
    <r>
      <rPr>
        <sz val="12"/>
        <rFont val="Times New Roman"/>
        <family val="1"/>
        <charset val="204"/>
      </rPr>
      <t xml:space="preserve"> основних засобів (благод.внески-29,0)</t>
    </r>
  </si>
  <si>
    <r>
      <t>Придбання обладнання і предметів довгостр.користування</t>
    </r>
    <r>
      <rPr>
        <sz val="12"/>
        <rFont val="Times New Roman"/>
        <family val="1"/>
        <charset val="204"/>
      </rPr>
      <t xml:space="preserve"> (благод.внески-188,03)</t>
    </r>
  </si>
  <si>
    <r>
      <t xml:space="preserve">Капітальний ремонт </t>
    </r>
    <r>
      <rPr>
        <sz val="12"/>
        <rFont val="Times New Roman"/>
        <family val="1"/>
        <charset val="204"/>
      </rPr>
      <t>(системи теплопостачання, ПКД стадіону-199,5)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</si>
</sst>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40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i/>
      <sz val="10"/>
      <name val="Arial Cyr"/>
      <charset val="204"/>
    </font>
    <font>
      <i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174">
    <xf numFmtId="0" fontId="0" fillId="0" borderId="0" xfId="0"/>
    <xf numFmtId="2" fontId="24" fillId="15" borderId="10" xfId="0" applyNumberFormat="1" applyFont="1" applyFill="1" applyBorder="1" applyAlignment="1">
      <alignment horizontal="center" vertical="center" wrapText="1"/>
    </xf>
    <xf numFmtId="2" fontId="24" fillId="15" borderId="10" xfId="0" applyNumberFormat="1" applyFont="1" applyFill="1" applyBorder="1" applyAlignment="1">
      <alignment horizontal="center" vertical="center"/>
    </xf>
    <xf numFmtId="2" fontId="24" fillId="15" borderId="11" xfId="0" applyNumberFormat="1" applyFont="1" applyFill="1" applyBorder="1" applyAlignment="1">
      <alignment horizontal="center" vertical="center"/>
    </xf>
    <xf numFmtId="0" fontId="28" fillId="0" borderId="0" xfId="0" applyFont="1"/>
    <xf numFmtId="0" fontId="23" fillId="16" borderId="12" xfId="0" applyFont="1" applyFill="1" applyBorder="1" applyAlignment="1">
      <alignment horizontal="center" vertical="center" wrapText="1"/>
    </xf>
    <xf numFmtId="0" fontId="23" fillId="16" borderId="13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14" xfId="0" applyBorder="1"/>
    <xf numFmtId="0" fontId="0" fillId="0" borderId="0" xfId="0" applyBorder="1"/>
    <xf numFmtId="2" fontId="26" fillId="17" borderId="15" xfId="0" applyNumberFormat="1" applyFont="1" applyFill="1" applyBorder="1" applyAlignment="1">
      <alignment horizontal="center" vertical="center" wrapText="1"/>
    </xf>
    <xf numFmtId="2" fontId="26" fillId="17" borderId="12" xfId="0" applyNumberFormat="1" applyFont="1" applyFill="1" applyBorder="1" applyAlignment="1">
      <alignment horizontal="center" vertical="center" wrapText="1"/>
    </xf>
    <xf numFmtId="2" fontId="26" fillId="17" borderId="14" xfId="0" applyNumberFormat="1" applyFont="1" applyFill="1" applyBorder="1" applyAlignment="1">
      <alignment horizontal="center" vertical="center" wrapText="1"/>
    </xf>
    <xf numFmtId="2" fontId="24" fillId="18" borderId="16" xfId="0" applyNumberFormat="1" applyFont="1" applyFill="1" applyBorder="1" applyAlignment="1">
      <alignment horizontal="center" vertical="center"/>
    </xf>
    <xf numFmtId="2" fontId="26" fillId="17" borderId="15" xfId="0" applyNumberFormat="1" applyFont="1" applyFill="1" applyBorder="1" applyAlignment="1">
      <alignment horizontal="center" vertical="center"/>
    </xf>
    <xf numFmtId="2" fontId="26" fillId="17" borderId="14" xfId="0" applyNumberFormat="1" applyFont="1" applyFill="1" applyBorder="1" applyAlignment="1">
      <alignment horizontal="center" vertical="center"/>
    </xf>
    <xf numFmtId="2" fontId="26" fillId="17" borderId="12" xfId="0" applyNumberFormat="1" applyFont="1" applyFill="1" applyBorder="1" applyAlignment="1">
      <alignment horizontal="center" vertical="center"/>
    </xf>
    <xf numFmtId="2" fontId="26" fillId="17" borderId="17" xfId="0" applyNumberFormat="1" applyFont="1" applyFill="1" applyBorder="1" applyAlignment="1">
      <alignment horizontal="center" vertical="center" wrapText="1"/>
    </xf>
    <xf numFmtId="2" fontId="24" fillId="17" borderId="17" xfId="0" applyNumberFormat="1" applyFont="1" applyFill="1" applyBorder="1" applyAlignment="1">
      <alignment horizontal="center" vertical="center" wrapText="1"/>
    </xf>
    <xf numFmtId="2" fontId="24" fillId="18" borderId="10" xfId="0" applyNumberFormat="1" applyFont="1" applyFill="1" applyBorder="1" applyAlignment="1">
      <alignment horizontal="center" vertical="center" wrapText="1"/>
    </xf>
    <xf numFmtId="2" fontId="24" fillId="18" borderId="11" xfId="0" applyNumberFormat="1" applyFont="1" applyFill="1" applyBorder="1" applyAlignment="1">
      <alignment horizontal="center" vertical="center" wrapText="1"/>
    </xf>
    <xf numFmtId="2" fontId="26" fillId="17" borderId="13" xfId="0" applyNumberFormat="1" applyFont="1" applyFill="1" applyBorder="1" applyAlignment="1">
      <alignment horizontal="center" vertical="center" wrapText="1"/>
    </xf>
    <xf numFmtId="2" fontId="23" fillId="17" borderId="14" xfId="0" applyNumberFormat="1" applyFont="1" applyFill="1" applyBorder="1" applyAlignment="1">
      <alignment horizontal="center" vertical="center" wrapText="1"/>
    </xf>
    <xf numFmtId="2" fontId="26" fillId="17" borderId="17" xfId="0" applyNumberFormat="1" applyFont="1" applyFill="1" applyBorder="1" applyAlignment="1">
      <alignment horizontal="center" vertical="center"/>
    </xf>
    <xf numFmtId="2" fontId="23" fillId="17" borderId="12" xfId="0" applyNumberFormat="1" applyFont="1" applyFill="1" applyBorder="1" applyAlignment="1">
      <alignment horizontal="center" vertical="center" wrapText="1"/>
    </xf>
    <xf numFmtId="2" fontId="26" fillId="17" borderId="13" xfId="0" applyNumberFormat="1" applyFont="1" applyFill="1" applyBorder="1" applyAlignment="1">
      <alignment horizontal="center" vertical="center"/>
    </xf>
    <xf numFmtId="2" fontId="26" fillId="17" borderId="18" xfId="0" applyNumberFormat="1" applyFont="1" applyFill="1" applyBorder="1" applyAlignment="1">
      <alignment horizontal="center" vertical="center" wrapText="1"/>
    </xf>
    <xf numFmtId="2" fontId="26" fillId="17" borderId="16" xfId="0" applyNumberFormat="1" applyFont="1" applyFill="1" applyBorder="1" applyAlignment="1">
      <alignment horizontal="center" vertical="center" wrapText="1"/>
    </xf>
    <xf numFmtId="2" fontId="26" fillId="17" borderId="19" xfId="0" applyNumberFormat="1" applyFont="1" applyFill="1" applyBorder="1" applyAlignment="1">
      <alignment horizontal="center" vertical="center" wrapText="1"/>
    </xf>
    <xf numFmtId="2" fontId="26" fillId="17" borderId="19" xfId="0" applyNumberFormat="1" applyFont="1" applyFill="1" applyBorder="1" applyAlignment="1">
      <alignment horizontal="center" vertical="center"/>
    </xf>
    <xf numFmtId="2" fontId="24" fillId="18" borderId="10" xfId="0" applyNumberFormat="1" applyFont="1" applyFill="1" applyBorder="1" applyAlignment="1">
      <alignment horizontal="center" vertical="center"/>
    </xf>
    <xf numFmtId="2" fontId="24" fillId="18" borderId="11" xfId="0" applyNumberFormat="1" applyFont="1" applyFill="1" applyBorder="1" applyAlignment="1">
      <alignment horizontal="center" vertical="center"/>
    </xf>
    <xf numFmtId="2" fontId="30" fillId="17" borderId="14" xfId="0" applyNumberFormat="1" applyFont="1" applyFill="1" applyBorder="1" applyAlignment="1">
      <alignment horizontal="center" vertical="center" wrapText="1"/>
    </xf>
    <xf numFmtId="2" fontId="31" fillId="17" borderId="17" xfId="0" applyNumberFormat="1" applyFont="1" applyFill="1" applyBorder="1" applyAlignment="1">
      <alignment horizontal="center" vertical="center" wrapText="1"/>
    </xf>
    <xf numFmtId="2" fontId="31" fillId="18" borderId="10" xfId="0" applyNumberFormat="1" applyFont="1" applyFill="1" applyBorder="1" applyAlignment="1">
      <alignment horizontal="center" vertical="center"/>
    </xf>
    <xf numFmtId="2" fontId="31" fillId="18" borderId="11" xfId="0" applyNumberFormat="1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vertical="center" wrapText="1"/>
    </xf>
    <xf numFmtId="0" fontId="33" fillId="0" borderId="10" xfId="0" applyFont="1" applyFill="1" applyBorder="1" applyAlignment="1">
      <alignment vertical="center"/>
    </xf>
    <xf numFmtId="2" fontId="26" fillId="17" borderId="21" xfId="0" applyNumberFormat="1" applyFont="1" applyFill="1" applyBorder="1" applyAlignment="1">
      <alignment horizontal="center" vertical="center" wrapText="1"/>
    </xf>
    <xf numFmtId="2" fontId="23" fillId="17" borderId="15" xfId="0" applyNumberFormat="1" applyFont="1" applyFill="1" applyBorder="1" applyAlignment="1">
      <alignment horizontal="center" vertical="center" wrapText="1"/>
    </xf>
    <xf numFmtId="2" fontId="26" fillId="17" borderId="18" xfId="0" applyNumberFormat="1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vertical="center" wrapText="1"/>
    </xf>
    <xf numFmtId="0" fontId="34" fillId="0" borderId="23" xfId="0" applyFont="1" applyFill="1" applyBorder="1" applyAlignment="1">
      <alignment vertical="center" wrapText="1"/>
    </xf>
    <xf numFmtId="0" fontId="32" fillId="0" borderId="25" xfId="0" applyFont="1" applyFill="1" applyBorder="1" applyAlignment="1">
      <alignment vertical="center" wrapText="1"/>
    </xf>
    <xf numFmtId="2" fontId="24" fillId="15" borderId="28" xfId="0" applyNumberFormat="1" applyFont="1" applyFill="1" applyBorder="1" applyAlignment="1">
      <alignment horizontal="center" vertical="center" wrapText="1"/>
    </xf>
    <xf numFmtId="2" fontId="24" fillId="15" borderId="29" xfId="0" applyNumberFormat="1" applyFont="1" applyFill="1" applyBorder="1" applyAlignment="1">
      <alignment horizontal="center" vertical="center" wrapText="1"/>
    </xf>
    <xf numFmtId="2" fontId="24" fillId="18" borderId="19" xfId="0" applyNumberFormat="1" applyFont="1" applyFill="1" applyBorder="1" applyAlignment="1">
      <alignment horizontal="center" vertical="center"/>
    </xf>
    <xf numFmtId="2" fontId="24" fillId="17" borderId="15" xfId="0" applyNumberFormat="1" applyFont="1" applyFill="1" applyBorder="1" applyAlignment="1">
      <alignment horizontal="center" vertical="center"/>
    </xf>
    <xf numFmtId="0" fontId="22" fillId="17" borderId="14" xfId="0" applyFont="1" applyFill="1" applyBorder="1" applyAlignment="1">
      <alignment horizontal="left" vertical="top" wrapText="1"/>
    </xf>
    <xf numFmtId="2" fontId="20" fillId="17" borderId="16" xfId="0" applyNumberFormat="1" applyFont="1" applyFill="1" applyBorder="1" applyAlignment="1">
      <alignment horizontal="center"/>
    </xf>
    <xf numFmtId="2" fontId="22" fillId="17" borderId="19" xfId="0" applyNumberFormat="1" applyFont="1" applyFill="1" applyBorder="1" applyAlignment="1">
      <alignment horizontal="center"/>
    </xf>
    <xf numFmtId="2" fontId="20" fillId="17" borderId="12" xfId="0" applyNumberFormat="1" applyFont="1" applyFill="1" applyBorder="1" applyAlignment="1">
      <alignment horizontal="center"/>
    </xf>
    <xf numFmtId="2" fontId="20" fillId="17" borderId="12" xfId="0" applyNumberFormat="1" applyFont="1" applyFill="1" applyBorder="1" applyAlignment="1">
      <alignment horizontal="center" vertical="center"/>
    </xf>
    <xf numFmtId="2" fontId="22" fillId="17" borderId="13" xfId="0" applyNumberFormat="1" applyFont="1" applyFill="1" applyBorder="1" applyAlignment="1">
      <alignment horizontal="center"/>
    </xf>
    <xf numFmtId="2" fontId="24" fillId="18" borderId="28" xfId="0" applyNumberFormat="1" applyFont="1" applyFill="1" applyBorder="1" applyAlignment="1">
      <alignment horizontal="center" vertical="center" wrapText="1"/>
    </xf>
    <xf numFmtId="2" fontId="24" fillId="18" borderId="29" xfId="0" applyNumberFormat="1" applyFont="1" applyFill="1" applyBorder="1" applyAlignment="1">
      <alignment horizontal="center" vertical="center" wrapText="1"/>
    </xf>
    <xf numFmtId="2" fontId="29" fillId="17" borderId="17" xfId="0" applyNumberFormat="1" applyFont="1" applyFill="1" applyBorder="1" applyAlignment="1">
      <alignment horizontal="center" vertical="center" wrapText="1"/>
    </xf>
    <xf numFmtId="2" fontId="29" fillId="17" borderId="13" xfId="0" applyNumberFormat="1" applyFont="1" applyFill="1" applyBorder="1" applyAlignment="1">
      <alignment horizontal="center" vertical="center" wrapText="1"/>
    </xf>
    <xf numFmtId="2" fontId="24" fillId="15" borderId="28" xfId="0" applyNumberFormat="1" applyFont="1" applyFill="1" applyBorder="1" applyAlignment="1">
      <alignment horizontal="center" vertical="center"/>
    </xf>
    <xf numFmtId="2" fontId="24" fillId="15" borderId="29" xfId="0" applyNumberFormat="1" applyFont="1" applyFill="1" applyBorder="1" applyAlignment="1">
      <alignment horizontal="center" vertical="center"/>
    </xf>
    <xf numFmtId="0" fontId="20" fillId="17" borderId="14" xfId="0" applyFont="1" applyFill="1" applyBorder="1" applyAlignment="1">
      <alignment horizontal="left" vertical="top" wrapText="1"/>
    </xf>
    <xf numFmtId="0" fontId="20" fillId="17" borderId="14" xfId="19" applyFont="1" applyFill="1" applyBorder="1" applyAlignment="1">
      <alignment horizontal="left" vertical="top" wrapText="1"/>
    </xf>
    <xf numFmtId="0" fontId="22" fillId="17" borderId="14" xfId="19" applyFont="1" applyFill="1" applyBorder="1" applyAlignment="1">
      <alignment horizontal="left" vertical="top" wrapText="1"/>
    </xf>
    <xf numFmtId="0" fontId="22" fillId="17" borderId="15" xfId="0" applyFont="1" applyFill="1" applyBorder="1" applyAlignment="1">
      <alignment horizontal="left" vertical="top" wrapText="1"/>
    </xf>
    <xf numFmtId="0" fontId="22" fillId="17" borderId="12" xfId="0" applyNumberFormat="1" applyFont="1" applyFill="1" applyBorder="1" applyAlignment="1">
      <alignment horizontal="left" vertical="top" wrapText="1"/>
    </xf>
    <xf numFmtId="0" fontId="22" fillId="17" borderId="12" xfId="0" applyFont="1" applyFill="1" applyBorder="1" applyAlignment="1">
      <alignment horizontal="left" vertical="top" wrapText="1"/>
    </xf>
    <xf numFmtId="0" fontId="20" fillId="15" borderId="10" xfId="0" applyNumberFormat="1" applyFont="1" applyFill="1" applyBorder="1" applyAlignment="1">
      <alignment horizontal="left" vertical="top" wrapText="1"/>
    </xf>
    <xf numFmtId="0" fontId="22" fillId="18" borderId="10" xfId="0" applyFont="1" applyFill="1" applyBorder="1" applyAlignment="1">
      <alignment horizontal="left" vertical="top" wrapText="1"/>
    </xf>
    <xf numFmtId="0" fontId="22" fillId="17" borderId="14" xfId="0" applyNumberFormat="1" applyFont="1" applyFill="1" applyBorder="1" applyAlignment="1">
      <alignment horizontal="left" vertical="top" wrapText="1"/>
    </xf>
    <xf numFmtId="0" fontId="22" fillId="17" borderId="16" xfId="0" applyFont="1" applyFill="1" applyBorder="1" applyAlignment="1">
      <alignment horizontal="left" vertical="top" wrapText="1"/>
    </xf>
    <xf numFmtId="0" fontId="20" fillId="15" borderId="10" xfId="0" applyFont="1" applyFill="1" applyBorder="1" applyAlignment="1">
      <alignment horizontal="left" vertical="top" wrapText="1"/>
    </xf>
    <xf numFmtId="0" fontId="22" fillId="18" borderId="30" xfId="0" applyFont="1" applyFill="1" applyBorder="1" applyAlignment="1">
      <alignment horizontal="left" vertical="top" wrapText="1"/>
    </xf>
    <xf numFmtId="0" fontId="20" fillId="17" borderId="12" xfId="0" applyFont="1" applyFill="1" applyBorder="1" applyAlignment="1">
      <alignment horizontal="left" vertical="top" wrapText="1"/>
    </xf>
    <xf numFmtId="0" fontId="20" fillId="17" borderId="16" xfId="0" applyFont="1" applyFill="1" applyBorder="1" applyAlignment="1">
      <alignment horizontal="left" vertical="top" wrapText="1"/>
    </xf>
    <xf numFmtId="0" fontId="20" fillId="18" borderId="16" xfId="0" applyFont="1" applyFill="1" applyBorder="1" applyAlignment="1">
      <alignment horizontal="left" vertical="top" wrapText="1"/>
    </xf>
    <xf numFmtId="0" fontId="22" fillId="18" borderId="16" xfId="0" applyFont="1" applyFill="1" applyBorder="1" applyAlignment="1">
      <alignment horizontal="left" vertical="top" wrapText="1"/>
    </xf>
    <xf numFmtId="0" fontId="18" fillId="15" borderId="10" xfId="0" applyFont="1" applyFill="1" applyBorder="1" applyAlignment="1">
      <alignment horizontal="left" vertical="top" wrapText="1"/>
    </xf>
    <xf numFmtId="0" fontId="24" fillId="15" borderId="10" xfId="0" applyFont="1" applyFill="1" applyBorder="1" applyAlignment="1">
      <alignment horizontal="left" vertical="top" wrapText="1"/>
    </xf>
    <xf numFmtId="0" fontId="22" fillId="18" borderId="31" xfId="0" applyFont="1" applyFill="1" applyBorder="1" applyAlignment="1">
      <alignment horizontal="left" vertical="top" wrapText="1"/>
    </xf>
    <xf numFmtId="0" fontId="26" fillId="18" borderId="10" xfId="0" applyFont="1" applyFill="1" applyBorder="1" applyAlignment="1">
      <alignment horizontal="left" vertical="top" wrapText="1"/>
    </xf>
    <xf numFmtId="2" fontId="26" fillId="17" borderId="32" xfId="0" applyNumberFormat="1" applyFont="1" applyFill="1" applyBorder="1" applyAlignment="1">
      <alignment horizontal="center" vertical="center" wrapText="1"/>
    </xf>
    <xf numFmtId="2" fontId="26" fillId="17" borderId="33" xfId="0" applyNumberFormat="1" applyFont="1" applyFill="1" applyBorder="1" applyAlignment="1">
      <alignment horizontal="center" vertical="center" wrapText="1"/>
    </xf>
    <xf numFmtId="2" fontId="26" fillId="18" borderId="28" xfId="0" applyNumberFormat="1" applyFont="1" applyFill="1" applyBorder="1" applyAlignment="1">
      <alignment horizontal="center" vertical="center" wrapText="1"/>
    </xf>
    <xf numFmtId="2" fontId="24" fillId="18" borderId="34" xfId="0" applyNumberFormat="1" applyFont="1" applyFill="1" applyBorder="1" applyAlignment="1">
      <alignment horizontal="center" vertical="center" wrapText="1"/>
    </xf>
    <xf numFmtId="0" fontId="22" fillId="15" borderId="10" xfId="0" applyNumberFormat="1" applyFont="1" applyFill="1" applyBorder="1" applyAlignment="1">
      <alignment horizontal="left" vertical="top" wrapText="1"/>
    </xf>
    <xf numFmtId="0" fontId="20" fillId="18" borderId="10" xfId="0" applyFont="1" applyFill="1" applyBorder="1" applyAlignment="1">
      <alignment horizontal="left" vertical="top" wrapText="1"/>
    </xf>
    <xf numFmtId="0" fontId="33" fillId="17" borderId="24" xfId="0" applyFont="1" applyFill="1" applyBorder="1" applyAlignment="1">
      <alignment vertical="center" wrapText="1"/>
    </xf>
    <xf numFmtId="2" fontId="19" fillId="17" borderId="24" xfId="0" applyNumberFormat="1" applyFont="1" applyFill="1" applyBorder="1" applyAlignment="1">
      <alignment horizontal="center" vertical="center" wrapText="1"/>
    </xf>
    <xf numFmtId="0" fontId="33" fillId="17" borderId="15" xfId="0" applyFont="1" applyFill="1" applyBorder="1" applyAlignment="1">
      <alignment vertical="center" wrapText="1"/>
    </xf>
    <xf numFmtId="2" fontId="19" fillId="17" borderId="14" xfId="0" applyNumberFormat="1" applyFont="1" applyFill="1" applyBorder="1" applyAlignment="1">
      <alignment horizontal="center" vertical="center" wrapText="1"/>
    </xf>
    <xf numFmtId="0" fontId="33" fillId="17" borderId="35" xfId="0" applyFont="1" applyFill="1" applyBorder="1" applyAlignment="1">
      <alignment horizontal="left" vertical="center" wrapText="1"/>
    </xf>
    <xf numFmtId="0" fontId="22" fillId="18" borderId="26" xfId="0" applyFont="1" applyFill="1" applyBorder="1" applyAlignment="1">
      <alignment horizontal="left" vertical="top" wrapText="1"/>
    </xf>
    <xf numFmtId="2" fontId="24" fillId="18" borderId="36" xfId="0" applyNumberFormat="1" applyFont="1" applyFill="1" applyBorder="1" applyAlignment="1">
      <alignment horizontal="center" vertical="center" wrapText="1"/>
    </xf>
    <xf numFmtId="2" fontId="24" fillId="15" borderId="26" xfId="0" applyNumberFormat="1" applyFont="1" applyFill="1" applyBorder="1" applyAlignment="1">
      <alignment horizontal="center" vertical="center"/>
    </xf>
    <xf numFmtId="164" fontId="26" fillId="17" borderId="12" xfId="0" applyNumberFormat="1" applyFont="1" applyFill="1" applyBorder="1" applyAlignment="1">
      <alignment horizontal="center" vertical="center" wrapText="1"/>
    </xf>
    <xf numFmtId="164" fontId="26" fillId="17" borderId="14" xfId="0" applyNumberFormat="1" applyFont="1" applyFill="1" applyBorder="1" applyAlignment="1">
      <alignment horizontal="center" vertical="center" wrapText="1"/>
    </xf>
    <xf numFmtId="164" fontId="24" fillId="18" borderId="28" xfId="0" applyNumberFormat="1" applyFont="1" applyFill="1" applyBorder="1" applyAlignment="1">
      <alignment horizontal="center" vertical="center" wrapText="1"/>
    </xf>
    <xf numFmtId="164" fontId="26" fillId="17" borderId="15" xfId="0" applyNumberFormat="1" applyFont="1" applyFill="1" applyBorder="1" applyAlignment="1">
      <alignment horizontal="center" vertical="center" wrapText="1"/>
    </xf>
    <xf numFmtId="164" fontId="26" fillId="17" borderId="21" xfId="0" applyNumberFormat="1" applyFont="1" applyFill="1" applyBorder="1" applyAlignment="1">
      <alignment horizontal="center" vertical="center" wrapText="1"/>
    </xf>
    <xf numFmtId="164" fontId="24" fillId="15" borderId="10" xfId="0" applyNumberFormat="1" applyFont="1" applyFill="1" applyBorder="1" applyAlignment="1">
      <alignment horizontal="center" vertical="center" wrapText="1"/>
    </xf>
    <xf numFmtId="164" fontId="26" fillId="17" borderId="16" xfId="0" applyNumberFormat="1" applyFont="1" applyFill="1" applyBorder="1" applyAlignment="1">
      <alignment horizontal="center" vertical="center"/>
    </xf>
    <xf numFmtId="164" fontId="24" fillId="18" borderId="10" xfId="0" applyNumberFormat="1" applyFont="1" applyFill="1" applyBorder="1" applyAlignment="1">
      <alignment horizontal="center" vertical="center"/>
    </xf>
    <xf numFmtId="164" fontId="26" fillId="17" borderId="15" xfId="0" applyNumberFormat="1" applyFont="1" applyFill="1" applyBorder="1" applyAlignment="1">
      <alignment horizontal="center" vertical="center"/>
    </xf>
    <xf numFmtId="164" fontId="26" fillId="17" borderId="13" xfId="0" applyNumberFormat="1" applyFont="1" applyFill="1" applyBorder="1" applyAlignment="1">
      <alignment horizontal="center" vertical="center" wrapText="1"/>
    </xf>
    <xf numFmtId="0" fontId="20" fillId="15" borderId="26" xfId="0" applyFont="1" applyFill="1" applyBorder="1" applyAlignment="1">
      <alignment horizontal="left" vertical="top" wrapText="1"/>
    </xf>
    <xf numFmtId="2" fontId="24" fillId="15" borderId="27" xfId="0" applyNumberFormat="1" applyFont="1" applyFill="1" applyBorder="1" applyAlignment="1">
      <alignment horizontal="center" vertical="center"/>
    </xf>
    <xf numFmtId="2" fontId="26" fillId="17" borderId="15" xfId="0" applyNumberFormat="1" applyFont="1" applyFill="1" applyBorder="1" applyAlignment="1">
      <alignment horizontal="center"/>
    </xf>
    <xf numFmtId="2" fontId="26" fillId="17" borderId="18" xfId="0" applyNumberFormat="1" applyFont="1" applyFill="1" applyBorder="1"/>
    <xf numFmtId="164" fontId="26" fillId="17" borderId="15" xfId="0" applyNumberFormat="1" applyFont="1" applyFill="1" applyBorder="1" applyAlignment="1">
      <alignment horizontal="center"/>
    </xf>
    <xf numFmtId="0" fontId="22" fillId="17" borderId="24" xfId="0" applyFont="1" applyFill="1" applyBorder="1" applyAlignment="1">
      <alignment horizontal="left" vertical="top" wrapText="1"/>
    </xf>
    <xf numFmtId="2" fontId="24" fillId="17" borderId="24" xfId="0" applyNumberFormat="1" applyFont="1" applyFill="1" applyBorder="1" applyAlignment="1">
      <alignment horizontal="center" vertical="center" wrapText="1"/>
    </xf>
    <xf numFmtId="2" fontId="24" fillId="17" borderId="37" xfId="0" applyNumberFormat="1" applyFont="1" applyFill="1" applyBorder="1" applyAlignment="1">
      <alignment horizontal="center" vertical="center" wrapText="1"/>
    </xf>
    <xf numFmtId="2" fontId="24" fillId="17" borderId="16" xfId="0" applyNumberFormat="1" applyFont="1" applyFill="1" applyBorder="1" applyAlignment="1">
      <alignment horizontal="center" vertical="center" wrapText="1"/>
    </xf>
    <xf numFmtId="2" fontId="24" fillId="17" borderId="19" xfId="0" applyNumberFormat="1" applyFont="1" applyFill="1" applyBorder="1" applyAlignment="1">
      <alignment horizontal="center" vertical="center" wrapText="1"/>
    </xf>
    <xf numFmtId="2" fontId="26" fillId="17" borderId="24" xfId="0" applyNumberFormat="1" applyFont="1" applyFill="1" applyBorder="1" applyAlignment="1">
      <alignment horizontal="center" vertical="center" wrapText="1"/>
    </xf>
    <xf numFmtId="2" fontId="24" fillId="17" borderId="12" xfId="0" applyNumberFormat="1" applyFont="1" applyFill="1" applyBorder="1" applyAlignment="1">
      <alignment horizontal="center" vertical="center" wrapText="1"/>
    </xf>
    <xf numFmtId="164" fontId="26" fillId="17" borderId="34" xfId="0" applyNumberFormat="1" applyFont="1" applyFill="1" applyBorder="1" applyAlignment="1">
      <alignment horizontal="center" vertical="center" wrapText="1"/>
    </xf>
    <xf numFmtId="0" fontId="20" fillId="17" borderId="15" xfId="0" applyNumberFormat="1" applyFont="1" applyFill="1" applyBorder="1" applyAlignment="1">
      <alignment horizontal="left" vertical="top" wrapText="1"/>
    </xf>
    <xf numFmtId="2" fontId="24" fillId="17" borderId="18" xfId="0" applyNumberFormat="1" applyFont="1" applyFill="1" applyBorder="1" applyAlignment="1">
      <alignment horizontal="center" vertical="center"/>
    </xf>
    <xf numFmtId="2" fontId="24" fillId="17" borderId="17" xfId="0" applyNumberFormat="1" applyFont="1" applyFill="1" applyBorder="1" applyAlignment="1">
      <alignment horizontal="center" vertical="center"/>
    </xf>
    <xf numFmtId="2" fontId="24" fillId="17" borderId="13" xfId="0" applyNumberFormat="1" applyFont="1" applyFill="1" applyBorder="1" applyAlignment="1">
      <alignment horizontal="center" vertical="center"/>
    </xf>
    <xf numFmtId="2" fontId="24" fillId="17" borderId="24" xfId="0" applyNumberFormat="1" applyFont="1" applyFill="1" applyBorder="1" applyAlignment="1">
      <alignment horizontal="center" vertical="center"/>
    </xf>
    <xf numFmtId="2" fontId="24" fillId="17" borderId="37" xfId="0" applyNumberFormat="1" applyFont="1" applyFill="1" applyBorder="1" applyAlignment="1">
      <alignment horizontal="center" vertical="center"/>
    </xf>
    <xf numFmtId="164" fontId="26" fillId="17" borderId="12" xfId="0" applyNumberFormat="1" applyFont="1" applyFill="1" applyBorder="1" applyAlignment="1">
      <alignment horizontal="center" vertical="center"/>
    </xf>
    <xf numFmtId="164" fontId="26" fillId="17" borderId="24" xfId="0" applyNumberFormat="1" applyFont="1" applyFill="1" applyBorder="1" applyAlignment="1">
      <alignment horizontal="center" vertical="center"/>
    </xf>
    <xf numFmtId="2" fontId="30" fillId="17" borderId="14" xfId="19" applyNumberFormat="1" applyFont="1" applyFill="1" applyBorder="1" applyAlignment="1">
      <alignment horizontal="center" vertical="center" wrapText="1"/>
    </xf>
    <xf numFmtId="2" fontId="26" fillId="17" borderId="14" xfId="19" applyNumberFormat="1" applyFont="1" applyFill="1" applyBorder="1" applyAlignment="1">
      <alignment horizontal="center" vertical="center" wrapText="1"/>
    </xf>
    <xf numFmtId="164" fontId="26" fillId="17" borderId="14" xfId="19" applyNumberFormat="1" applyFont="1" applyFill="1" applyBorder="1" applyAlignment="1">
      <alignment horizontal="center" vertical="center" wrapText="1"/>
    </xf>
    <xf numFmtId="2" fontId="30" fillId="17" borderId="17" xfId="0" applyNumberFormat="1" applyFont="1" applyFill="1" applyBorder="1" applyAlignment="1">
      <alignment horizontal="center" vertical="center" wrapText="1"/>
    </xf>
    <xf numFmtId="164" fontId="27" fillId="17" borderId="14" xfId="0" applyNumberFormat="1" applyFont="1" applyFill="1" applyBorder="1"/>
    <xf numFmtId="2" fontId="30" fillId="17" borderId="12" xfId="0" applyNumberFormat="1" applyFont="1" applyFill="1" applyBorder="1" applyAlignment="1">
      <alignment horizontal="center" vertical="center" wrapText="1"/>
    </xf>
    <xf numFmtId="2" fontId="30" fillId="17" borderId="13" xfId="0" applyNumberFormat="1" applyFont="1" applyFill="1" applyBorder="1" applyAlignment="1">
      <alignment horizontal="center" vertical="center" wrapText="1"/>
    </xf>
    <xf numFmtId="2" fontId="24" fillId="17" borderId="13" xfId="0" applyNumberFormat="1" applyFont="1" applyFill="1" applyBorder="1" applyAlignment="1">
      <alignment horizontal="center" vertical="center" wrapText="1"/>
    </xf>
    <xf numFmtId="2" fontId="35" fillId="17" borderId="14" xfId="0" applyNumberFormat="1" applyFont="1" applyFill="1" applyBorder="1" applyAlignment="1">
      <alignment horizontal="center" vertical="center" wrapText="1"/>
    </xf>
    <xf numFmtId="2" fontId="36" fillId="18" borderId="10" xfId="0" applyNumberFormat="1" applyFont="1" applyFill="1" applyBorder="1" applyAlignment="1">
      <alignment horizontal="center" vertical="center"/>
    </xf>
    <xf numFmtId="0" fontId="20" fillId="17" borderId="31" xfId="0" applyFont="1" applyFill="1" applyBorder="1" applyAlignment="1">
      <alignment horizontal="left" vertical="top" wrapText="1"/>
    </xf>
    <xf numFmtId="0" fontId="22" fillId="17" borderId="31" xfId="0" applyFont="1" applyFill="1" applyBorder="1" applyAlignment="1">
      <alignment horizontal="left" vertical="top" wrapText="1"/>
    </xf>
    <xf numFmtId="0" fontId="20" fillId="18" borderId="30" xfId="0" applyFont="1" applyFill="1" applyBorder="1" applyAlignment="1">
      <alignment horizontal="left" vertical="top" wrapText="1"/>
    </xf>
    <xf numFmtId="164" fontId="37" fillId="17" borderId="14" xfId="17" applyNumberFormat="1" applyFont="1" applyFill="1" applyBorder="1" applyAlignment="1">
      <alignment horizontal="center" vertical="center" wrapText="1"/>
    </xf>
    <xf numFmtId="0" fontId="0" fillId="17" borderId="0" xfId="0" applyFill="1"/>
    <xf numFmtId="2" fontId="26" fillId="17" borderId="17" xfId="19" applyNumberFormat="1" applyFont="1" applyFill="1" applyBorder="1" applyAlignment="1">
      <alignment horizontal="center" vertical="center" wrapText="1"/>
    </xf>
    <xf numFmtId="0" fontId="38" fillId="18" borderId="10" xfId="0" applyFont="1" applyFill="1" applyBorder="1" applyAlignment="1">
      <alignment horizontal="left" vertical="top" wrapText="1"/>
    </xf>
    <xf numFmtId="2" fontId="31" fillId="17" borderId="13" xfId="0" applyNumberFormat="1" applyFont="1" applyFill="1" applyBorder="1" applyAlignment="1">
      <alignment horizontal="center" vertical="center" wrapText="1"/>
    </xf>
    <xf numFmtId="2" fontId="24" fillId="18" borderId="32" xfId="0" applyNumberFormat="1" applyFont="1" applyFill="1" applyBorder="1" applyAlignment="1">
      <alignment horizontal="center" vertical="center" wrapText="1"/>
    </xf>
    <xf numFmtId="2" fontId="31" fillId="17" borderId="35" xfId="0" applyNumberFormat="1" applyFont="1" applyFill="1" applyBorder="1" applyAlignment="1">
      <alignment horizontal="center" vertical="top" wrapText="1"/>
    </xf>
    <xf numFmtId="2" fontId="31" fillId="17" borderId="24" xfId="0" applyNumberFormat="1" applyFont="1" applyFill="1" applyBorder="1" applyAlignment="1">
      <alignment horizontal="center" vertical="top"/>
    </xf>
    <xf numFmtId="2" fontId="31" fillId="17" borderId="15" xfId="0" applyNumberFormat="1" applyFont="1" applyFill="1" applyBorder="1" applyAlignment="1">
      <alignment horizontal="center" vertical="top"/>
    </xf>
    <xf numFmtId="2" fontId="19" fillId="0" borderId="10" xfId="0" applyNumberFormat="1" applyFont="1" applyFill="1" applyBorder="1" applyAlignment="1">
      <alignment vertical="center"/>
    </xf>
    <xf numFmtId="2" fontId="19" fillId="0" borderId="11" xfId="0" applyNumberFormat="1" applyFont="1" applyFill="1" applyBorder="1" applyAlignment="1">
      <alignment vertical="center"/>
    </xf>
    <xf numFmtId="2" fontId="39" fillId="18" borderId="14" xfId="0" applyNumberFormat="1" applyFont="1" applyFill="1" applyBorder="1" applyAlignment="1">
      <alignment horizontal="center" vertical="center" wrapText="1"/>
    </xf>
    <xf numFmtId="0" fontId="20" fillId="17" borderId="31" xfId="0" applyFont="1" applyFill="1" applyBorder="1" applyAlignment="1">
      <alignment horizontal="left" vertical="top" wrapText="1"/>
    </xf>
    <xf numFmtId="0" fontId="22" fillId="17" borderId="31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 vertical="center" wrapText="1"/>
    </xf>
    <xf numFmtId="0" fontId="20" fillId="17" borderId="39" xfId="0" applyFont="1" applyFill="1" applyBorder="1" applyAlignment="1">
      <alignment horizontal="left" vertical="top" wrapText="1"/>
    </xf>
    <xf numFmtId="0" fontId="20" fillId="17" borderId="40" xfId="0" applyFont="1" applyFill="1" applyBorder="1" applyAlignment="1">
      <alignment horizontal="left" vertical="top" wrapText="1"/>
    </xf>
    <xf numFmtId="0" fontId="22" fillId="16" borderId="24" xfId="0" applyFont="1" applyFill="1" applyBorder="1" applyAlignment="1">
      <alignment horizontal="center" vertical="center" wrapText="1"/>
    </xf>
    <xf numFmtId="0" fontId="22" fillId="16" borderId="37" xfId="0" applyFont="1" applyFill="1" applyBorder="1" applyAlignment="1">
      <alignment horizontal="center" vertical="center" wrapText="1"/>
    </xf>
    <xf numFmtId="0" fontId="20" fillId="17" borderId="38" xfId="0" applyFont="1" applyFill="1" applyBorder="1" applyAlignment="1">
      <alignment horizontal="left" vertical="top" wrapText="1"/>
    </xf>
    <xf numFmtId="0" fontId="20" fillId="16" borderId="41" xfId="0" applyFont="1" applyFill="1" applyBorder="1" applyAlignment="1">
      <alignment horizontal="center" vertical="center" wrapText="1"/>
    </xf>
    <xf numFmtId="0" fontId="20" fillId="16" borderId="42" xfId="0" applyFont="1" applyFill="1" applyBorder="1" applyAlignment="1">
      <alignment horizontal="center" vertical="center" wrapText="1"/>
    </xf>
    <xf numFmtId="0" fontId="22" fillId="16" borderId="14" xfId="0" applyFont="1" applyFill="1" applyBorder="1" applyAlignment="1">
      <alignment horizontal="center" vertical="center" wrapText="1"/>
    </xf>
    <xf numFmtId="0" fontId="22" fillId="16" borderId="12" xfId="0" applyFont="1" applyFill="1" applyBorder="1" applyAlignment="1">
      <alignment horizontal="center" vertical="center" wrapText="1"/>
    </xf>
    <xf numFmtId="0" fontId="22" fillId="16" borderId="17" xfId="0" applyFont="1" applyFill="1" applyBorder="1" applyAlignment="1">
      <alignment horizontal="center" vertical="center" wrapText="1"/>
    </xf>
    <xf numFmtId="0" fontId="22" fillId="18" borderId="31" xfId="0" applyFont="1" applyFill="1" applyBorder="1" applyAlignment="1">
      <alignment horizontal="left" vertical="top" wrapText="1"/>
    </xf>
    <xf numFmtId="0" fontId="20" fillId="18" borderId="31" xfId="0" applyFont="1" applyFill="1" applyBorder="1" applyAlignment="1">
      <alignment horizontal="left" vertical="top" wrapText="1"/>
    </xf>
    <xf numFmtId="0" fontId="20" fillId="17" borderId="43" xfId="0" applyFont="1" applyFill="1" applyBorder="1" applyAlignment="1">
      <alignment horizontal="left" vertical="top" wrapText="1"/>
    </xf>
    <xf numFmtId="0" fontId="20" fillId="17" borderId="44" xfId="0" applyFont="1" applyFill="1" applyBorder="1" applyAlignment="1">
      <alignment horizontal="left" vertical="top" wrapText="1"/>
    </xf>
    <xf numFmtId="0" fontId="20" fillId="17" borderId="45" xfId="0" applyFont="1" applyFill="1" applyBorder="1" applyAlignment="1">
      <alignment horizontal="center" vertical="top" wrapText="1"/>
    </xf>
    <xf numFmtId="0" fontId="20" fillId="17" borderId="25" xfId="0" applyFont="1" applyFill="1" applyBorder="1" applyAlignment="1">
      <alignment horizontal="center" vertical="top" wrapText="1"/>
    </xf>
    <xf numFmtId="0" fontId="20" fillId="17" borderId="45" xfId="0" applyFont="1" applyFill="1" applyBorder="1" applyAlignment="1">
      <alignment horizontal="left" vertical="top" wrapText="1"/>
    </xf>
    <xf numFmtId="0" fontId="20" fillId="17" borderId="25" xfId="0" applyFont="1" applyFill="1" applyBorder="1" applyAlignment="1">
      <alignment horizontal="left" vertical="top" wrapText="1"/>
    </xf>
    <xf numFmtId="0" fontId="20" fillId="17" borderId="14" xfId="0" applyFont="1" applyFill="1" applyBorder="1" applyAlignment="1">
      <alignment horizontal="left" vertical="top" wrapText="1"/>
    </xf>
    <xf numFmtId="0" fontId="20" fillId="17" borderId="42" xfId="0" applyFont="1" applyFill="1" applyBorder="1" applyAlignment="1">
      <alignment horizontal="left" vertical="top" wrapText="1"/>
    </xf>
    <xf numFmtId="0" fontId="20" fillId="17" borderId="22" xfId="0" applyFont="1" applyFill="1" applyBorder="1" applyAlignment="1">
      <alignment horizontal="left" vertical="top" wrapText="1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Обычный 3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2060"/>
  </sheetPr>
  <dimension ref="A1:O123"/>
  <sheetViews>
    <sheetView tabSelected="1" view="pageBreakPreview" topLeftCell="A112" zoomScale="68" zoomScaleSheetLayoutView="68" workbookViewId="0">
      <selection activeCell="C31" sqref="C31:E31"/>
    </sheetView>
  </sheetViews>
  <sheetFormatPr defaultRowHeight="12.75"/>
  <cols>
    <col min="1" max="1" width="24.140625" customWidth="1"/>
    <col min="2" max="2" width="62" customWidth="1"/>
    <col min="3" max="3" width="17.28515625" customWidth="1"/>
    <col min="4" max="4" width="13.85546875" customWidth="1"/>
    <col min="5" max="5" width="12.5703125" customWidth="1"/>
    <col min="6" max="6" width="14.85546875" customWidth="1"/>
    <col min="7" max="7" width="15.5703125" customWidth="1"/>
    <col min="8" max="8" width="10.140625" customWidth="1"/>
  </cols>
  <sheetData>
    <row r="1" spans="1:7">
      <c r="A1" s="152" t="s">
        <v>116</v>
      </c>
      <c r="B1" s="152"/>
      <c r="C1" s="152"/>
      <c r="D1" s="152"/>
      <c r="E1" s="152"/>
      <c r="F1" s="152"/>
      <c r="G1" s="152"/>
    </row>
    <row r="2" spans="1:7" ht="13.5" thickBot="1">
      <c r="A2" s="152"/>
      <c r="B2" s="152"/>
      <c r="C2" s="152"/>
      <c r="D2" s="152"/>
      <c r="E2" s="152"/>
      <c r="F2" s="152"/>
      <c r="G2" s="152"/>
    </row>
    <row r="3" spans="1:7" ht="15.75">
      <c r="A3" s="158" t="s">
        <v>7</v>
      </c>
      <c r="B3" s="155" t="s">
        <v>38</v>
      </c>
      <c r="C3" s="155" t="s">
        <v>6</v>
      </c>
      <c r="D3" s="155"/>
      <c r="E3" s="155"/>
      <c r="F3" s="155"/>
      <c r="G3" s="156"/>
    </row>
    <row r="4" spans="1:7" ht="15.75">
      <c r="A4" s="159"/>
      <c r="B4" s="160"/>
      <c r="C4" s="160" t="s">
        <v>0</v>
      </c>
      <c r="D4" s="160" t="s">
        <v>1</v>
      </c>
      <c r="E4" s="160"/>
      <c r="F4" s="160"/>
      <c r="G4" s="162"/>
    </row>
    <row r="5" spans="1:7" ht="28.5">
      <c r="A5" s="159"/>
      <c r="B5" s="161"/>
      <c r="C5" s="161"/>
      <c r="D5" s="5" t="s">
        <v>4</v>
      </c>
      <c r="E5" s="5" t="s">
        <v>3</v>
      </c>
      <c r="F5" s="5" t="s">
        <v>2</v>
      </c>
      <c r="G5" s="6" t="s">
        <v>5</v>
      </c>
    </row>
    <row r="6" spans="1:7" ht="78.75">
      <c r="A6" s="154" t="s">
        <v>14</v>
      </c>
      <c r="B6" s="48" t="s">
        <v>143</v>
      </c>
      <c r="C6" s="80">
        <f>D6+E6+F6+G6</f>
        <v>17088.338</v>
      </c>
      <c r="D6" s="11">
        <v>6259.0889999999999</v>
      </c>
      <c r="E6" s="8"/>
      <c r="F6" s="94">
        <v>9038.8490000000002</v>
      </c>
      <c r="G6" s="17">
        <v>1790.4</v>
      </c>
    </row>
    <row r="7" spans="1:7" ht="47.25">
      <c r="A7" s="154"/>
      <c r="B7" s="48" t="s">
        <v>149</v>
      </c>
      <c r="C7" s="80">
        <f t="shared" ref="C7:C41" si="0">D7+E7+F7+G7</f>
        <v>3452.04</v>
      </c>
      <c r="D7" s="11"/>
      <c r="E7" s="11">
        <v>935.82</v>
      </c>
      <c r="F7" s="11">
        <v>500.16</v>
      </c>
      <c r="G7" s="17">
        <v>2016.06</v>
      </c>
    </row>
    <row r="8" spans="1:7" ht="18.75">
      <c r="A8" s="167" t="s">
        <v>23</v>
      </c>
      <c r="B8" s="48" t="s">
        <v>109</v>
      </c>
      <c r="C8" s="80">
        <f t="shared" si="0"/>
        <v>747.44</v>
      </c>
      <c r="D8" s="125"/>
      <c r="E8" s="125"/>
      <c r="F8" s="126">
        <v>747.44</v>
      </c>
      <c r="G8" s="140"/>
    </row>
    <row r="9" spans="1:7" ht="31.5">
      <c r="A9" s="168"/>
      <c r="B9" s="48" t="s">
        <v>150</v>
      </c>
      <c r="C9" s="80">
        <f t="shared" si="0"/>
        <v>55.699999999999996</v>
      </c>
      <c r="D9" s="125"/>
      <c r="E9" s="125"/>
      <c r="F9" s="126">
        <v>49.4</v>
      </c>
      <c r="G9" s="140">
        <v>6.3</v>
      </c>
    </row>
    <row r="10" spans="1:7" ht="18.75">
      <c r="A10" s="157" t="s">
        <v>24</v>
      </c>
      <c r="B10" s="60" t="s">
        <v>111</v>
      </c>
      <c r="C10" s="80">
        <f t="shared" si="0"/>
        <v>1406.579</v>
      </c>
      <c r="D10" s="125"/>
      <c r="E10" s="32"/>
      <c r="F10" s="127">
        <v>1406.579</v>
      </c>
      <c r="G10" s="17"/>
    </row>
    <row r="11" spans="1:7" ht="18.75">
      <c r="A11" s="153"/>
      <c r="B11" s="61" t="s">
        <v>151</v>
      </c>
      <c r="C11" s="80">
        <f t="shared" si="0"/>
        <v>68.974999999999994</v>
      </c>
      <c r="D11" s="125"/>
      <c r="E11" s="125"/>
      <c r="F11" s="126">
        <v>39.975000000000001</v>
      </c>
      <c r="G11" s="140">
        <v>29</v>
      </c>
    </row>
    <row r="12" spans="1:7" ht="18.75">
      <c r="A12" s="169" t="s">
        <v>25</v>
      </c>
      <c r="B12" s="60" t="s">
        <v>80</v>
      </c>
      <c r="C12" s="80">
        <f t="shared" si="0"/>
        <v>0</v>
      </c>
      <c r="D12" s="125"/>
      <c r="E12" s="125"/>
      <c r="F12" s="126"/>
      <c r="G12" s="140"/>
    </row>
    <row r="13" spans="1:7" ht="18.75" customHeight="1">
      <c r="A13" s="170"/>
      <c r="B13" s="62" t="s">
        <v>74</v>
      </c>
      <c r="C13" s="80">
        <f t="shared" si="0"/>
        <v>40</v>
      </c>
      <c r="D13" s="12"/>
      <c r="E13" s="12"/>
      <c r="F13" s="133">
        <v>40</v>
      </c>
      <c r="G13" s="17"/>
    </row>
    <row r="14" spans="1:7" ht="18.75">
      <c r="A14" s="150" t="s">
        <v>17</v>
      </c>
      <c r="B14" s="63" t="s">
        <v>53</v>
      </c>
      <c r="C14" s="80">
        <f t="shared" si="0"/>
        <v>0</v>
      </c>
      <c r="D14" s="12"/>
      <c r="E14" s="12"/>
      <c r="F14" s="12"/>
      <c r="G14" s="17"/>
    </row>
    <row r="15" spans="1:7" ht="18.75">
      <c r="A15" s="150"/>
      <c r="B15" s="63" t="s">
        <v>106</v>
      </c>
      <c r="C15" s="80">
        <f t="shared" si="0"/>
        <v>1074.2</v>
      </c>
      <c r="D15" s="12">
        <v>966.8</v>
      </c>
      <c r="E15" s="12"/>
      <c r="F15" s="12">
        <v>107.4</v>
      </c>
      <c r="G15" s="17"/>
    </row>
    <row r="16" spans="1:7" ht="32.25" customHeight="1">
      <c r="A16" s="153"/>
      <c r="B16" s="48" t="s">
        <v>152</v>
      </c>
      <c r="C16" s="80">
        <f t="shared" si="0"/>
        <v>954.43</v>
      </c>
      <c r="D16" s="12">
        <v>77.599999999999994</v>
      </c>
      <c r="E16" s="139"/>
      <c r="F16" s="12">
        <v>688.8</v>
      </c>
      <c r="G16" s="17">
        <v>188.03</v>
      </c>
    </row>
    <row r="17" spans="1:7" ht="18.75">
      <c r="A17" s="154" t="s">
        <v>18</v>
      </c>
      <c r="B17" s="48" t="s">
        <v>93</v>
      </c>
      <c r="C17" s="80">
        <f t="shared" si="0"/>
        <v>185.99299999999999</v>
      </c>
      <c r="D17" s="129"/>
      <c r="E17" s="95"/>
      <c r="F17" s="95">
        <v>185.99299999999999</v>
      </c>
      <c r="G17" s="18"/>
    </row>
    <row r="18" spans="1:7" ht="18.75">
      <c r="A18" s="154"/>
      <c r="B18" s="60" t="s">
        <v>76</v>
      </c>
      <c r="C18" s="80">
        <f t="shared" si="0"/>
        <v>33.770000000000003</v>
      </c>
      <c r="D18" s="12"/>
      <c r="E18" s="12"/>
      <c r="F18" s="12"/>
      <c r="G18" s="17">
        <v>33.770000000000003</v>
      </c>
    </row>
    <row r="19" spans="1:7" ht="18.75">
      <c r="A19" s="157" t="s">
        <v>35</v>
      </c>
      <c r="B19" s="63" t="s">
        <v>93</v>
      </c>
      <c r="C19" s="80">
        <f t="shared" si="0"/>
        <v>0</v>
      </c>
      <c r="D19" s="32"/>
      <c r="E19" s="32"/>
      <c r="F19" s="32"/>
      <c r="G19" s="33"/>
    </row>
    <row r="20" spans="1:7" ht="18.75">
      <c r="A20" s="150"/>
      <c r="B20" s="65" t="s">
        <v>94</v>
      </c>
      <c r="C20" s="80">
        <f t="shared" si="0"/>
        <v>196.95699999999999</v>
      </c>
      <c r="D20" s="130"/>
      <c r="E20" s="130"/>
      <c r="F20" s="94">
        <v>196.95699999999999</v>
      </c>
      <c r="G20" s="142"/>
    </row>
    <row r="21" spans="1:7" ht="31.5">
      <c r="A21" s="150"/>
      <c r="B21" s="65" t="s">
        <v>65</v>
      </c>
      <c r="C21" s="80">
        <f t="shared" si="0"/>
        <v>101</v>
      </c>
      <c r="D21" s="130"/>
      <c r="E21" s="130"/>
      <c r="F21" s="11">
        <v>101</v>
      </c>
      <c r="G21" s="131"/>
    </row>
    <row r="22" spans="1:7" ht="18.75">
      <c r="A22" s="171" t="s">
        <v>64</v>
      </c>
      <c r="B22" s="48" t="s">
        <v>12</v>
      </c>
      <c r="C22" s="80">
        <f t="shared" si="0"/>
        <v>0</v>
      </c>
      <c r="D22" s="130"/>
      <c r="E22" s="130"/>
      <c r="F22" s="11"/>
      <c r="G22" s="131"/>
    </row>
    <row r="23" spans="1:7" ht="18.75">
      <c r="A23" s="171"/>
      <c r="B23" s="48" t="s">
        <v>94</v>
      </c>
      <c r="C23" s="80">
        <f t="shared" si="0"/>
        <v>157.06</v>
      </c>
      <c r="D23" s="12"/>
      <c r="E23" s="12"/>
      <c r="F23" s="12">
        <v>157.06</v>
      </c>
      <c r="G23" s="131"/>
    </row>
    <row r="24" spans="1:7" ht="31.5">
      <c r="A24" s="171"/>
      <c r="B24" s="48" t="s">
        <v>117</v>
      </c>
      <c r="C24" s="80">
        <f t="shared" si="0"/>
        <v>170</v>
      </c>
      <c r="D24" s="12"/>
      <c r="E24" s="12"/>
      <c r="F24" s="12">
        <v>170</v>
      </c>
      <c r="G24" s="128"/>
    </row>
    <row r="25" spans="1:7" ht="18.75">
      <c r="A25" s="169" t="s">
        <v>19</v>
      </c>
      <c r="B25" s="63" t="s">
        <v>129</v>
      </c>
      <c r="C25" s="80">
        <f t="shared" si="0"/>
        <v>253</v>
      </c>
      <c r="D25" s="16"/>
      <c r="E25" s="16"/>
      <c r="F25" s="16">
        <v>253</v>
      </c>
      <c r="G25" s="128"/>
    </row>
    <row r="26" spans="1:7" ht="18.75">
      <c r="A26" s="172"/>
      <c r="B26" s="63" t="s">
        <v>86</v>
      </c>
      <c r="C26" s="80">
        <f t="shared" si="0"/>
        <v>171.553</v>
      </c>
      <c r="D26" s="16"/>
      <c r="E26" s="16"/>
      <c r="F26" s="16">
        <v>171.553</v>
      </c>
      <c r="G26" s="128"/>
    </row>
    <row r="27" spans="1:7" ht="18.75">
      <c r="A27" s="172"/>
      <c r="B27" s="48" t="s">
        <v>63</v>
      </c>
      <c r="C27" s="80">
        <f t="shared" si="0"/>
        <v>1083.0999999999999</v>
      </c>
      <c r="D27" s="15">
        <v>974.8</v>
      </c>
      <c r="E27" s="15"/>
      <c r="F27" s="15">
        <v>108.3</v>
      </c>
      <c r="G27" s="80"/>
    </row>
    <row r="28" spans="1:7" ht="32.25" thickBot="1">
      <c r="A28" s="173"/>
      <c r="B28" s="65" t="s">
        <v>148</v>
      </c>
      <c r="C28" s="80">
        <f t="shared" si="0"/>
        <v>455.59999999999997</v>
      </c>
      <c r="D28" s="16">
        <v>77.599999999999994</v>
      </c>
      <c r="E28" s="16">
        <v>140.19999999999999</v>
      </c>
      <c r="F28" s="16">
        <v>78.25</v>
      </c>
      <c r="G28" s="25">
        <v>159.55000000000001</v>
      </c>
    </row>
    <row r="29" spans="1:7" ht="35.25" customHeight="1" thickBot="1">
      <c r="A29" s="71" t="s">
        <v>82</v>
      </c>
      <c r="B29" s="141"/>
      <c r="C29" s="54">
        <f>D29+E29+F29+G29</f>
        <v>27695.735000000001</v>
      </c>
      <c r="D29" s="30">
        <f>SUM(D6:D28)</f>
        <v>8355.889000000001</v>
      </c>
      <c r="E29" s="30">
        <f>SUM(E6:E28)</f>
        <v>1076.02</v>
      </c>
      <c r="F29" s="30">
        <f>SUM(F6:F28)</f>
        <v>14040.715999999999</v>
      </c>
      <c r="G29" s="31">
        <f>SUM(G6:G28)</f>
        <v>4223.1100000000006</v>
      </c>
    </row>
    <row r="30" spans="1:7" ht="21.75" customHeight="1">
      <c r="A30" s="153" t="s">
        <v>9</v>
      </c>
      <c r="B30" s="63" t="s">
        <v>153</v>
      </c>
      <c r="C30" s="80">
        <f t="shared" si="0"/>
        <v>552.86</v>
      </c>
      <c r="D30" s="10"/>
      <c r="E30" s="10"/>
      <c r="F30" s="10">
        <v>552.86</v>
      </c>
      <c r="G30" s="26"/>
    </row>
    <row r="31" spans="1:7" ht="23.25" customHeight="1">
      <c r="A31" s="157"/>
      <c r="B31" s="65" t="s">
        <v>94</v>
      </c>
      <c r="C31" s="80">
        <f t="shared" si="0"/>
        <v>1476.4929999999999</v>
      </c>
      <c r="D31" s="11">
        <v>760.5</v>
      </c>
      <c r="E31" s="11"/>
      <c r="F31" s="94">
        <v>715.99300000000005</v>
      </c>
      <c r="G31" s="21"/>
    </row>
    <row r="32" spans="1:7" ht="30.75" customHeight="1" thickBot="1">
      <c r="A32" s="157"/>
      <c r="B32" s="65" t="s">
        <v>90</v>
      </c>
      <c r="C32" s="80">
        <f t="shared" si="0"/>
        <v>101.4</v>
      </c>
      <c r="D32" s="11"/>
      <c r="E32" s="11"/>
      <c r="F32" s="11">
        <v>101.4</v>
      </c>
      <c r="G32" s="21"/>
    </row>
    <row r="33" spans="1:8" ht="19.5" thickBot="1">
      <c r="A33" s="71" t="s">
        <v>83</v>
      </c>
      <c r="B33" s="67"/>
      <c r="C33" s="54">
        <f t="shared" ref="C33:C77" si="1">D33+E33+F33+G33</f>
        <v>2130.7530000000002</v>
      </c>
      <c r="D33" s="1">
        <f>SUM(D30:D32)</f>
        <v>760.5</v>
      </c>
      <c r="E33" s="1">
        <f>SUM(E30:E32)</f>
        <v>0</v>
      </c>
      <c r="F33" s="1">
        <f>SUM(F30:F32)</f>
        <v>1370.2530000000002</v>
      </c>
      <c r="G33" s="20">
        <f>SUM(G30:G32)</f>
        <v>0</v>
      </c>
    </row>
    <row r="34" spans="1:8" ht="63.75" thickBot="1">
      <c r="A34" s="71" t="s">
        <v>15</v>
      </c>
      <c r="B34" s="67" t="s">
        <v>127</v>
      </c>
      <c r="C34" s="143">
        <f t="shared" si="0"/>
        <v>61</v>
      </c>
      <c r="D34" s="19"/>
      <c r="E34" s="19"/>
      <c r="F34" s="19"/>
      <c r="G34" s="20">
        <v>61</v>
      </c>
    </row>
    <row r="35" spans="1:8" ht="19.5" thickBot="1">
      <c r="A35" s="71" t="s">
        <v>16</v>
      </c>
      <c r="B35" s="67" t="s">
        <v>55</v>
      </c>
      <c r="C35" s="54">
        <f t="shared" si="1"/>
        <v>2235.0049999999997</v>
      </c>
      <c r="D35" s="19"/>
      <c r="E35" s="19">
        <v>2153.9229999999998</v>
      </c>
      <c r="F35" s="19"/>
      <c r="G35" s="20">
        <v>81.081999999999994</v>
      </c>
    </row>
    <row r="36" spans="1:8" ht="63" customHeight="1">
      <c r="A36" s="163" t="s">
        <v>69</v>
      </c>
      <c r="B36" s="63" t="s">
        <v>140</v>
      </c>
      <c r="C36" s="80">
        <f t="shared" si="0"/>
        <v>10679.6</v>
      </c>
      <c r="D36" s="10"/>
      <c r="E36" s="10"/>
      <c r="F36" s="10">
        <v>10679.6</v>
      </c>
      <c r="G36" s="26"/>
      <c r="H36" s="7"/>
    </row>
    <row r="37" spans="1:8" ht="18.75">
      <c r="A37" s="164"/>
      <c r="B37" s="64" t="s">
        <v>63</v>
      </c>
      <c r="C37" s="80">
        <f t="shared" si="0"/>
        <v>0</v>
      </c>
      <c r="D37" s="11"/>
      <c r="E37" s="11"/>
      <c r="F37" s="11"/>
      <c r="G37" s="17"/>
    </row>
    <row r="38" spans="1:8" ht="63.75" thickBot="1">
      <c r="A38" s="164"/>
      <c r="B38" s="65" t="s">
        <v>144</v>
      </c>
      <c r="C38" s="80">
        <f t="shared" si="0"/>
        <v>13271.619999999999</v>
      </c>
      <c r="D38" s="11"/>
      <c r="E38" s="11"/>
      <c r="F38" s="94">
        <v>4203.2</v>
      </c>
      <c r="G38" s="103">
        <v>9068.42</v>
      </c>
    </row>
    <row r="39" spans="1:8" ht="32.25" thickBot="1">
      <c r="A39" s="71" t="s">
        <v>68</v>
      </c>
      <c r="B39" s="66"/>
      <c r="C39" s="54">
        <f t="shared" si="1"/>
        <v>23951.22</v>
      </c>
      <c r="D39" s="1">
        <f>SUM(D36:D38)</f>
        <v>0</v>
      </c>
      <c r="E39" s="1">
        <f>SUM(E36:E38)</f>
        <v>0</v>
      </c>
      <c r="F39" s="1">
        <f>SUM(F36:F38)</f>
        <v>14882.8</v>
      </c>
      <c r="G39" s="20">
        <f>SUM(G36:G38)</f>
        <v>9068.42</v>
      </c>
    </row>
    <row r="40" spans="1:8" ht="20.25" customHeight="1">
      <c r="A40" s="150" t="s">
        <v>13</v>
      </c>
      <c r="B40" s="63" t="s">
        <v>132</v>
      </c>
      <c r="C40" s="80">
        <f t="shared" si="0"/>
        <v>1718.617</v>
      </c>
      <c r="D40" s="10"/>
      <c r="E40" s="10"/>
      <c r="F40" s="97">
        <v>1718.617</v>
      </c>
      <c r="G40" s="26"/>
    </row>
    <row r="41" spans="1:8" ht="32.25" thickBot="1">
      <c r="A41" s="150"/>
      <c r="B41" s="65" t="s">
        <v>133</v>
      </c>
      <c r="C41" s="80">
        <f t="shared" si="0"/>
        <v>581.08900000000006</v>
      </c>
      <c r="D41" s="11"/>
      <c r="E41" s="11"/>
      <c r="F41" s="94">
        <v>581.08900000000006</v>
      </c>
      <c r="G41" s="21"/>
      <c r="H41" s="80"/>
    </row>
    <row r="42" spans="1:8" ht="32.25" thickBot="1">
      <c r="A42" s="71" t="s">
        <v>47</v>
      </c>
      <c r="B42" s="66"/>
      <c r="C42" s="96">
        <f t="shared" si="1"/>
        <v>2299.7060000000001</v>
      </c>
      <c r="D42" s="1">
        <f>SUM(D40:D41)</f>
        <v>0</v>
      </c>
      <c r="E42" s="1">
        <f>SUM(E40:E41)</f>
        <v>0</v>
      </c>
      <c r="F42" s="99">
        <f>SUM(F40:F41)</f>
        <v>2299.7060000000001</v>
      </c>
      <c r="G42" s="20">
        <f>SUM(G40:G41)</f>
        <v>0</v>
      </c>
    </row>
    <row r="43" spans="1:8" ht="19.5" thickBot="1">
      <c r="A43" s="71" t="s">
        <v>10</v>
      </c>
      <c r="B43" s="67" t="s">
        <v>74</v>
      </c>
      <c r="C43" s="96">
        <f t="shared" si="1"/>
        <v>14.4</v>
      </c>
      <c r="D43" s="19">
        <v>14.4</v>
      </c>
      <c r="E43" s="19"/>
      <c r="F43" s="19">
        <v>0</v>
      </c>
      <c r="G43" s="20"/>
    </row>
    <row r="44" spans="1:8" ht="65.25" customHeight="1" thickBot="1">
      <c r="A44" s="71" t="s">
        <v>100</v>
      </c>
      <c r="B44" s="67" t="s">
        <v>121</v>
      </c>
      <c r="C44" s="96">
        <f t="shared" si="1"/>
        <v>49.5</v>
      </c>
      <c r="D44" s="19"/>
      <c r="E44" s="19"/>
      <c r="F44" s="19">
        <v>49.5</v>
      </c>
      <c r="G44" s="20"/>
    </row>
    <row r="45" spans="1:8" ht="32.25" thickBot="1">
      <c r="A45" s="71" t="s">
        <v>11</v>
      </c>
      <c r="B45" s="67" t="s">
        <v>120</v>
      </c>
      <c r="C45" s="96">
        <f t="shared" si="1"/>
        <v>21877.3</v>
      </c>
      <c r="D45" s="19"/>
      <c r="E45" s="19"/>
      <c r="F45" s="19">
        <v>0</v>
      </c>
      <c r="G45" s="20">
        <v>21877.3</v>
      </c>
    </row>
    <row r="46" spans="1:8" ht="31.5">
      <c r="A46" s="150" t="s">
        <v>8</v>
      </c>
      <c r="B46" s="63" t="s">
        <v>146</v>
      </c>
      <c r="C46" s="80">
        <f t="shared" si="1"/>
        <v>21441.901000000002</v>
      </c>
      <c r="D46" s="97">
        <v>6676.0559999999996</v>
      </c>
      <c r="E46" s="10">
        <v>622.67499999999995</v>
      </c>
      <c r="F46" s="97">
        <v>13977.58</v>
      </c>
      <c r="G46" s="26">
        <v>165.59</v>
      </c>
    </row>
    <row r="47" spans="1:8" ht="47.25">
      <c r="A47" s="150"/>
      <c r="B47" s="68" t="s">
        <v>130</v>
      </c>
      <c r="C47" s="80">
        <f t="shared" si="1"/>
        <v>2931.8820000000001</v>
      </c>
      <c r="D47" s="95">
        <v>718.77800000000002</v>
      </c>
      <c r="E47" s="12">
        <v>195.203</v>
      </c>
      <c r="F47" s="95">
        <v>1932.0119999999999</v>
      </c>
      <c r="G47" s="17">
        <v>85.888999999999996</v>
      </c>
    </row>
    <row r="48" spans="1:8" ht="18.75">
      <c r="A48" s="150"/>
      <c r="B48" s="68" t="s">
        <v>59</v>
      </c>
      <c r="C48" s="80">
        <f t="shared" si="1"/>
        <v>0</v>
      </c>
      <c r="D48" s="12"/>
      <c r="E48" s="12"/>
      <c r="F48" s="12"/>
      <c r="G48" s="56"/>
    </row>
    <row r="49" spans="1:7" ht="47.25" customHeight="1" thickBot="1">
      <c r="A49" s="150"/>
      <c r="B49" s="64" t="s">
        <v>147</v>
      </c>
      <c r="C49" s="80">
        <f t="shared" si="1"/>
        <v>3269.5600000000004</v>
      </c>
      <c r="D49" s="11">
        <v>716.95</v>
      </c>
      <c r="E49" s="11"/>
      <c r="F49" s="94">
        <v>2552.61</v>
      </c>
      <c r="G49" s="57"/>
    </row>
    <row r="50" spans="1:7" ht="50.25" customHeight="1" thickBot="1">
      <c r="A50" s="71" t="s">
        <v>42</v>
      </c>
      <c r="B50" s="70"/>
      <c r="C50" s="96">
        <f t="shared" si="1"/>
        <v>27643.343000000001</v>
      </c>
      <c r="D50" s="1">
        <f>SUM(D46:D49)</f>
        <v>8111.7839999999997</v>
      </c>
      <c r="E50" s="1">
        <f>SUM(E46:E49)</f>
        <v>817.87799999999993</v>
      </c>
      <c r="F50" s="1">
        <f>SUM(F46:F49)</f>
        <v>18462.202000000001</v>
      </c>
      <c r="G50" s="20">
        <f>SUM(G46:G49)</f>
        <v>251.47899999999998</v>
      </c>
    </row>
    <row r="51" spans="1:7" ht="18.75">
      <c r="A51" s="150" t="s">
        <v>20</v>
      </c>
      <c r="B51" s="63" t="s">
        <v>95</v>
      </c>
      <c r="C51" s="80">
        <f t="shared" si="1"/>
        <v>1055.8140000000001</v>
      </c>
      <c r="D51" s="39"/>
      <c r="E51" s="39"/>
      <c r="F51" s="97">
        <v>1055.8140000000001</v>
      </c>
      <c r="G51" s="40"/>
    </row>
    <row r="52" spans="1:7" ht="18.75">
      <c r="A52" s="150"/>
      <c r="B52" s="68" t="s">
        <v>105</v>
      </c>
      <c r="C52" s="80">
        <f t="shared" si="1"/>
        <v>1524.182</v>
      </c>
      <c r="D52" s="22"/>
      <c r="E52" s="22"/>
      <c r="F52" s="95">
        <v>1524.182</v>
      </c>
      <c r="G52" s="23"/>
    </row>
    <row r="53" spans="1:7" ht="18.75">
      <c r="A53" s="150"/>
      <c r="B53" s="64" t="s">
        <v>96</v>
      </c>
      <c r="C53" s="80">
        <f t="shared" si="1"/>
        <v>159.55099999999999</v>
      </c>
      <c r="D53" s="24"/>
      <c r="E53" s="24"/>
      <c r="F53" s="94">
        <v>159.55099999999999</v>
      </c>
      <c r="G53" s="25"/>
    </row>
    <row r="54" spans="1:7" ht="32.25" thickBot="1">
      <c r="A54" s="150"/>
      <c r="B54" s="64" t="s">
        <v>145</v>
      </c>
      <c r="C54" s="80">
        <f t="shared" si="1"/>
        <v>51.923000000000002</v>
      </c>
      <c r="D54" s="24"/>
      <c r="E54" s="24"/>
      <c r="F54" s="94">
        <v>51.923000000000002</v>
      </c>
      <c r="G54" s="25"/>
    </row>
    <row r="55" spans="1:7" ht="32.25" thickBot="1">
      <c r="A55" s="71" t="s">
        <v>101</v>
      </c>
      <c r="B55" s="76"/>
      <c r="C55" s="54">
        <f t="shared" ref="C55:C118" si="2">D55+E55+F55+G55</f>
        <v>2791.4700000000003</v>
      </c>
      <c r="D55" s="2">
        <f>SUM(D51:D54)</f>
        <v>0</v>
      </c>
      <c r="E55" s="2">
        <f>SUM(E51:E54)</f>
        <v>0</v>
      </c>
      <c r="F55" s="2">
        <f>SUM(F51:F54)</f>
        <v>2791.4700000000003</v>
      </c>
      <c r="G55" s="3">
        <f>SUM(G51:G54)</f>
        <v>0</v>
      </c>
    </row>
    <row r="56" spans="1:7" ht="18.75">
      <c r="A56" s="150"/>
      <c r="B56" s="48" t="s">
        <v>84</v>
      </c>
      <c r="C56" s="80">
        <f t="shared" si="1"/>
        <v>1334.5260000000001</v>
      </c>
      <c r="D56" s="15"/>
      <c r="E56" s="15"/>
      <c r="F56" s="15">
        <v>1334.5260000000001</v>
      </c>
      <c r="G56" s="23"/>
    </row>
    <row r="57" spans="1:7" ht="19.5" thickBot="1">
      <c r="A57" s="150"/>
      <c r="B57" s="65" t="s">
        <v>97</v>
      </c>
      <c r="C57" s="80">
        <f t="shared" si="1"/>
        <v>3196.27</v>
      </c>
      <c r="D57" s="16"/>
      <c r="E57" s="16"/>
      <c r="F57" s="16">
        <v>3196.27</v>
      </c>
      <c r="G57" s="25"/>
    </row>
    <row r="58" spans="1:7" ht="32.25" thickBot="1">
      <c r="A58" s="71" t="s">
        <v>43</v>
      </c>
      <c r="B58" s="70"/>
      <c r="C58" s="54">
        <f t="shared" si="2"/>
        <v>4530.7960000000003</v>
      </c>
      <c r="D58" s="2">
        <f>SUM(D56:D57)</f>
        <v>0</v>
      </c>
      <c r="E58" s="2">
        <f>SUM(E56:E57)</f>
        <v>0</v>
      </c>
      <c r="F58" s="2">
        <f>SUM(F56:F57)</f>
        <v>4530.7960000000003</v>
      </c>
      <c r="G58" s="3">
        <f>SUM(G56:G57)</f>
        <v>0</v>
      </c>
    </row>
    <row r="59" spans="1:7" ht="18.75">
      <c r="A59" s="150" t="s">
        <v>21</v>
      </c>
      <c r="B59" s="63" t="s">
        <v>75</v>
      </c>
      <c r="C59" s="80">
        <f t="shared" si="1"/>
        <v>0</v>
      </c>
      <c r="D59" s="10"/>
      <c r="E59" s="10"/>
      <c r="F59" s="10"/>
      <c r="G59" s="26"/>
    </row>
    <row r="60" spans="1:7" ht="31.5">
      <c r="A60" s="150"/>
      <c r="B60" s="48" t="s">
        <v>128</v>
      </c>
      <c r="C60" s="80">
        <f t="shared" si="1"/>
        <v>689.8</v>
      </c>
      <c r="D60" s="12"/>
      <c r="E60" s="12">
        <v>0</v>
      </c>
      <c r="F60" s="12">
        <v>689.8</v>
      </c>
      <c r="G60" s="26"/>
    </row>
    <row r="61" spans="1:7" ht="19.5" thickBot="1">
      <c r="A61" s="150"/>
      <c r="B61" s="69" t="s">
        <v>71</v>
      </c>
      <c r="C61" s="80">
        <f t="shared" si="1"/>
        <v>0</v>
      </c>
      <c r="D61" s="27"/>
      <c r="E61" s="27"/>
      <c r="F61" s="27"/>
      <c r="G61" s="28"/>
    </row>
    <row r="62" spans="1:7" ht="48" thickBot="1">
      <c r="A62" s="71" t="s">
        <v>41</v>
      </c>
      <c r="B62" s="76"/>
      <c r="C62" s="54">
        <f t="shared" si="2"/>
        <v>689.8</v>
      </c>
      <c r="D62" s="2">
        <f>SUM(D59:D61)</f>
        <v>0</v>
      </c>
      <c r="E62" s="2">
        <f>SUM(E59:E61)</f>
        <v>0</v>
      </c>
      <c r="F62" s="2">
        <f>SUM(F59:F61)</f>
        <v>689.8</v>
      </c>
      <c r="G62" s="3">
        <f>SUM(G59:G61)</f>
        <v>0</v>
      </c>
    </row>
    <row r="63" spans="1:7" ht="31.5">
      <c r="A63" s="150" t="s">
        <v>22</v>
      </c>
      <c r="B63" s="63" t="s">
        <v>136</v>
      </c>
      <c r="C63" s="80">
        <f t="shared" si="1"/>
        <v>91.5</v>
      </c>
      <c r="D63" s="47"/>
      <c r="E63" s="47"/>
      <c r="F63" s="102">
        <v>91.5</v>
      </c>
      <c r="G63" s="118"/>
    </row>
    <row r="64" spans="1:7" ht="62.25" customHeight="1">
      <c r="A64" s="150"/>
      <c r="B64" s="69" t="s">
        <v>108</v>
      </c>
      <c r="C64" s="80">
        <f t="shared" si="1"/>
        <v>1765.9659999999999</v>
      </c>
      <c r="D64" s="100"/>
      <c r="E64" s="100"/>
      <c r="F64" s="100">
        <v>1765.9659999999999</v>
      </c>
      <c r="G64" s="29"/>
    </row>
    <row r="65" spans="1:7" ht="47.25">
      <c r="A65" s="150"/>
      <c r="B65" s="48" t="s">
        <v>137</v>
      </c>
      <c r="C65" s="80">
        <f t="shared" si="1"/>
        <v>186.13399999999999</v>
      </c>
      <c r="D65" s="94"/>
      <c r="E65" s="94"/>
      <c r="F65" s="94">
        <v>186.13399999999999</v>
      </c>
      <c r="G65" s="21"/>
    </row>
    <row r="66" spans="1:7" ht="19.5" thickBot="1">
      <c r="A66" s="150"/>
      <c r="B66" s="69" t="s">
        <v>63</v>
      </c>
      <c r="C66" s="80">
        <f t="shared" si="1"/>
        <v>0</v>
      </c>
      <c r="D66" s="11"/>
      <c r="E66" s="11"/>
      <c r="F66" s="11"/>
      <c r="G66" s="21"/>
    </row>
    <row r="67" spans="1:7" ht="50.25" customHeight="1" thickBot="1">
      <c r="A67" s="71" t="s">
        <v>40</v>
      </c>
      <c r="B67" s="70"/>
      <c r="C67" s="54">
        <f t="shared" si="2"/>
        <v>2043.6</v>
      </c>
      <c r="D67" s="30">
        <f>SUM(D63:D66)</f>
        <v>0</v>
      </c>
      <c r="E67" s="30">
        <f>SUM(E63:E66)</f>
        <v>0</v>
      </c>
      <c r="F67" s="30">
        <f>SUM(F63:F66)</f>
        <v>2043.6</v>
      </c>
      <c r="G67" s="31">
        <f>SUM(G63:G66)</f>
        <v>0</v>
      </c>
    </row>
    <row r="68" spans="1:7" ht="18.75">
      <c r="A68" s="151" t="s">
        <v>61</v>
      </c>
      <c r="B68" s="117" t="s">
        <v>114</v>
      </c>
      <c r="C68" s="80">
        <f t="shared" si="1"/>
        <v>22.4</v>
      </c>
      <c r="D68" s="14"/>
      <c r="E68" s="14"/>
      <c r="F68" s="14">
        <v>22.4</v>
      </c>
      <c r="G68" s="118"/>
    </row>
    <row r="69" spans="1:7" ht="18.75">
      <c r="A69" s="151"/>
      <c r="B69" s="48" t="s">
        <v>75</v>
      </c>
      <c r="C69" s="80">
        <f t="shared" si="1"/>
        <v>0</v>
      </c>
      <c r="D69" s="15"/>
      <c r="E69" s="15"/>
      <c r="F69" s="15"/>
      <c r="G69" s="119"/>
    </row>
    <row r="70" spans="1:7" ht="32.25" thickBot="1">
      <c r="A70" s="151"/>
      <c r="B70" s="64" t="s">
        <v>115</v>
      </c>
      <c r="C70" s="80">
        <f t="shared" si="1"/>
        <v>2660.9349999999999</v>
      </c>
      <c r="D70" s="16"/>
      <c r="E70" s="16"/>
      <c r="F70" s="138">
        <v>2660.9349999999999</v>
      </c>
      <c r="G70" s="120"/>
    </row>
    <row r="71" spans="1:7" ht="48" thickBot="1">
      <c r="A71" s="71" t="s">
        <v>60</v>
      </c>
      <c r="B71" s="84"/>
      <c r="C71" s="54">
        <f t="shared" si="2"/>
        <v>2683.335</v>
      </c>
      <c r="D71" s="2">
        <f>SUM(D68:D70)</f>
        <v>0</v>
      </c>
      <c r="E71" s="2">
        <f>SUM(E68:E70)</f>
        <v>0</v>
      </c>
      <c r="F71" s="2">
        <f>SUM(F68:F70)</f>
        <v>2683.335</v>
      </c>
      <c r="G71" s="3">
        <f>SUM(G68:G70)</f>
        <v>0</v>
      </c>
    </row>
    <row r="72" spans="1:7" ht="31.5">
      <c r="A72" s="165" t="s">
        <v>26</v>
      </c>
      <c r="B72" s="109" t="s">
        <v>118</v>
      </c>
      <c r="C72" s="80">
        <f t="shared" si="1"/>
        <v>5276.6540000000005</v>
      </c>
      <c r="D72" s="121"/>
      <c r="E72" s="121"/>
      <c r="F72" s="124">
        <v>5276.6540000000005</v>
      </c>
      <c r="G72" s="122"/>
    </row>
    <row r="73" spans="1:7" ht="18.75">
      <c r="A73" s="150"/>
      <c r="B73" s="69" t="s">
        <v>59</v>
      </c>
      <c r="C73" s="80">
        <f t="shared" si="1"/>
        <v>0</v>
      </c>
      <c r="D73" s="27"/>
      <c r="E73" s="27"/>
      <c r="F73" s="27"/>
      <c r="G73" s="29"/>
    </row>
    <row r="74" spans="1:7" ht="48" thickBot="1">
      <c r="A74" s="166"/>
      <c r="B74" s="65" t="s">
        <v>119</v>
      </c>
      <c r="C74" s="80">
        <f t="shared" si="1"/>
        <v>1508.963</v>
      </c>
      <c r="D74" s="16">
        <v>128</v>
      </c>
      <c r="E74" s="16">
        <v>891.68799999999999</v>
      </c>
      <c r="F74" s="123">
        <v>489.27499999999998</v>
      </c>
      <c r="G74" s="25"/>
    </row>
    <row r="75" spans="1:7" ht="32.25" thickBot="1">
      <c r="A75" s="71" t="s">
        <v>48</v>
      </c>
      <c r="B75" s="70"/>
      <c r="C75" s="54">
        <f>SUM(C72:C74)</f>
        <v>6785.6170000000002</v>
      </c>
      <c r="D75" s="2">
        <f>SUM(D72:D74)</f>
        <v>128</v>
      </c>
      <c r="E75" s="2">
        <f>SUM(E72:E74)</f>
        <v>891.68799999999999</v>
      </c>
      <c r="F75" s="2">
        <f>SUM(F72:F74)</f>
        <v>5765.9290000000001</v>
      </c>
      <c r="G75" s="3">
        <f>SUM(G72:G74)</f>
        <v>0</v>
      </c>
    </row>
    <row r="76" spans="1:7" ht="34.5" customHeight="1">
      <c r="A76" s="151" t="s">
        <v>67</v>
      </c>
      <c r="B76" s="109" t="s">
        <v>124</v>
      </c>
      <c r="C76" s="80">
        <f t="shared" si="1"/>
        <v>746.6</v>
      </c>
      <c r="D76" s="110"/>
      <c r="E76" s="110"/>
      <c r="F76" s="110">
        <v>746.6</v>
      </c>
      <c r="G76" s="111"/>
    </row>
    <row r="77" spans="1:7" ht="19.5" thickBot="1">
      <c r="A77" s="151"/>
      <c r="B77" s="69" t="s">
        <v>91</v>
      </c>
      <c r="C77" s="80">
        <f t="shared" si="1"/>
        <v>0</v>
      </c>
      <c r="D77" s="112"/>
      <c r="E77" s="112"/>
      <c r="F77" s="112"/>
      <c r="G77" s="113"/>
    </row>
    <row r="78" spans="1:7" ht="32.25" thickBot="1">
      <c r="A78" s="71" t="s">
        <v>73</v>
      </c>
      <c r="B78" s="67"/>
      <c r="C78" s="54">
        <f>D78+E78+F78+G78</f>
        <v>746.6</v>
      </c>
      <c r="D78" s="54">
        <f>D77+D76</f>
        <v>0</v>
      </c>
      <c r="E78" s="54">
        <f>E77+E76</f>
        <v>0</v>
      </c>
      <c r="F78" s="54">
        <f>F77+F76</f>
        <v>746.6</v>
      </c>
      <c r="G78" s="55">
        <f>G77+G76</f>
        <v>0</v>
      </c>
    </row>
    <row r="79" spans="1:7" ht="19.5" thickBot="1">
      <c r="A79" s="71" t="s">
        <v>70</v>
      </c>
      <c r="B79" s="67" t="s">
        <v>131</v>
      </c>
      <c r="C79" s="54">
        <f>D79+E79+F79+G79</f>
        <v>7.4</v>
      </c>
      <c r="D79" s="19"/>
      <c r="E79" s="19"/>
      <c r="F79" s="19">
        <v>7.4</v>
      </c>
      <c r="G79" s="20"/>
    </row>
    <row r="80" spans="1:7" ht="31.5">
      <c r="A80" s="150" t="s">
        <v>27</v>
      </c>
      <c r="B80" s="63" t="s">
        <v>113</v>
      </c>
      <c r="C80" s="98">
        <f t="shared" si="2"/>
        <v>2286.5419999999999</v>
      </c>
      <c r="D80" s="27"/>
      <c r="E80" s="106">
        <v>782.92899999999997</v>
      </c>
      <c r="F80" s="108">
        <v>1503.6130000000001</v>
      </c>
      <c r="G80" s="107"/>
    </row>
    <row r="81" spans="1:7" ht="19.5" thickBot="1">
      <c r="A81" s="150"/>
      <c r="B81" s="69" t="s">
        <v>74</v>
      </c>
      <c r="C81" s="81">
        <f t="shared" si="2"/>
        <v>13</v>
      </c>
      <c r="D81" s="11"/>
      <c r="E81" s="11"/>
      <c r="F81" s="11">
        <v>13</v>
      </c>
      <c r="G81" s="21"/>
    </row>
    <row r="82" spans="1:7" ht="33.75" customHeight="1" thickBot="1">
      <c r="A82" s="71" t="s">
        <v>44</v>
      </c>
      <c r="B82" s="77"/>
      <c r="C82" s="54">
        <f t="shared" si="2"/>
        <v>2299.5419999999999</v>
      </c>
      <c r="D82" s="2">
        <f>SUM(D80:D81)</f>
        <v>0</v>
      </c>
      <c r="E82" s="2">
        <f>SUM(E80:E81)</f>
        <v>782.92899999999997</v>
      </c>
      <c r="F82" s="2">
        <f>SUM(F80:F81)</f>
        <v>1516.6130000000001</v>
      </c>
      <c r="G82" s="3">
        <f>SUM(G80:G81)</f>
        <v>0</v>
      </c>
    </row>
    <row r="83" spans="1:7" ht="31.5">
      <c r="A83" s="151" t="s">
        <v>32</v>
      </c>
      <c r="B83" s="69" t="s">
        <v>126</v>
      </c>
      <c r="C83" s="80">
        <f t="shared" si="2"/>
        <v>2605.348</v>
      </c>
      <c r="D83" s="27"/>
      <c r="E83" s="114"/>
      <c r="F83" s="116">
        <v>2605.348</v>
      </c>
      <c r="G83" s="113"/>
    </row>
    <row r="84" spans="1:7" ht="18.75">
      <c r="A84" s="151"/>
      <c r="B84" s="65" t="s">
        <v>71</v>
      </c>
      <c r="C84" s="80">
        <f t="shared" si="2"/>
        <v>11.4</v>
      </c>
      <c r="D84" s="115"/>
      <c r="E84" s="11"/>
      <c r="F84" s="11">
        <v>11.4</v>
      </c>
      <c r="G84" s="132"/>
    </row>
    <row r="85" spans="1:7" ht="32.25" thickBot="1">
      <c r="A85" s="136"/>
      <c r="B85" s="48" t="s">
        <v>125</v>
      </c>
      <c r="C85" s="80">
        <f t="shared" si="2"/>
        <v>1511.54</v>
      </c>
      <c r="D85" s="12">
        <v>740.37</v>
      </c>
      <c r="E85" s="95"/>
      <c r="F85" s="12">
        <v>771.17</v>
      </c>
      <c r="G85" s="18"/>
    </row>
    <row r="86" spans="1:7" ht="32.25" thickBot="1">
      <c r="A86" s="71" t="s">
        <v>72</v>
      </c>
      <c r="B86" s="91"/>
      <c r="C86" s="92">
        <f t="shared" si="2"/>
        <v>4128.2880000000005</v>
      </c>
      <c r="D86" s="93">
        <f>SUM(D83:D85)</f>
        <v>740.37</v>
      </c>
      <c r="E86" s="93">
        <f>SUM(E83:E85)</f>
        <v>0</v>
      </c>
      <c r="F86" s="93">
        <f>SUM(F83:F85)</f>
        <v>3387.9180000000001</v>
      </c>
      <c r="G86" s="105">
        <f>SUM(G83:G85)</f>
        <v>0</v>
      </c>
    </row>
    <row r="87" spans="1:7" ht="18.75">
      <c r="A87" s="150" t="s">
        <v>33</v>
      </c>
      <c r="B87" s="63" t="s">
        <v>98</v>
      </c>
      <c r="C87" s="38">
        <f t="shared" si="2"/>
        <v>1488.7</v>
      </c>
      <c r="D87" s="27"/>
      <c r="E87" s="27"/>
      <c r="F87" s="27">
        <v>1488.7</v>
      </c>
      <c r="G87" s="26"/>
    </row>
    <row r="88" spans="1:7" ht="18.75">
      <c r="A88" s="150"/>
      <c r="B88" s="72" t="s">
        <v>78</v>
      </c>
      <c r="C88" s="80">
        <f t="shared" si="2"/>
        <v>0</v>
      </c>
      <c r="D88" s="11"/>
      <c r="E88" s="11"/>
      <c r="F88" s="11"/>
      <c r="G88" s="21"/>
    </row>
    <row r="89" spans="1:7" ht="48" thickBot="1">
      <c r="A89" s="150"/>
      <c r="B89" s="65" t="s">
        <v>85</v>
      </c>
      <c r="C89" s="38">
        <f t="shared" si="2"/>
        <v>332.07</v>
      </c>
      <c r="D89" s="11"/>
      <c r="E89" s="11"/>
      <c r="F89" s="11">
        <v>213.2</v>
      </c>
      <c r="G89" s="21">
        <v>118.87</v>
      </c>
    </row>
    <row r="90" spans="1:7" ht="32.25" thickBot="1">
      <c r="A90" s="71" t="s">
        <v>45</v>
      </c>
      <c r="B90" s="79"/>
      <c r="C90" s="54">
        <f t="shared" si="2"/>
        <v>1820.77</v>
      </c>
      <c r="D90" s="30">
        <f>D87+D88+D89</f>
        <v>0</v>
      </c>
      <c r="E90" s="30">
        <f>E87+E88+E89</f>
        <v>0</v>
      </c>
      <c r="F90" s="30">
        <f>F87+F88+F89</f>
        <v>1701.9</v>
      </c>
      <c r="G90" s="31">
        <f>G87+G88+G89</f>
        <v>118.87</v>
      </c>
    </row>
    <row r="91" spans="1:7" ht="31.5">
      <c r="A91" s="150" t="s">
        <v>34</v>
      </c>
      <c r="B91" s="73" t="s">
        <v>81</v>
      </c>
      <c r="C91" s="38">
        <f t="shared" si="2"/>
        <v>12.36</v>
      </c>
      <c r="D91" s="10"/>
      <c r="E91" s="10"/>
      <c r="F91" s="10">
        <v>12.36</v>
      </c>
      <c r="G91" s="26"/>
    </row>
    <row r="92" spans="1:7" ht="19.5" thickBot="1">
      <c r="A92" s="150"/>
      <c r="B92" s="72" t="s">
        <v>66</v>
      </c>
      <c r="C92" s="81">
        <f t="shared" si="2"/>
        <v>0</v>
      </c>
      <c r="D92" s="11"/>
      <c r="E92" s="11"/>
      <c r="F92" s="11"/>
      <c r="G92" s="21"/>
    </row>
    <row r="93" spans="1:7" ht="32.25" thickBot="1">
      <c r="A93" s="71" t="s">
        <v>58</v>
      </c>
      <c r="B93" s="85"/>
      <c r="C93" s="82">
        <f t="shared" si="2"/>
        <v>12.36</v>
      </c>
      <c r="D93" s="44">
        <f>SUM(D91:D92)</f>
        <v>0</v>
      </c>
      <c r="E93" s="44">
        <f>SUM(E91:E92)</f>
        <v>0</v>
      </c>
      <c r="F93" s="44">
        <f>SUM(F91:F92)</f>
        <v>12.36</v>
      </c>
      <c r="G93" s="45">
        <f>SUM(G91:G92)</f>
        <v>0</v>
      </c>
    </row>
    <row r="94" spans="1:7" ht="18.75">
      <c r="A94" s="150" t="s">
        <v>56</v>
      </c>
      <c r="B94" s="73" t="s">
        <v>89</v>
      </c>
      <c r="C94" s="38">
        <f t="shared" si="2"/>
        <v>1022.029</v>
      </c>
      <c r="D94" s="49"/>
      <c r="E94" s="49"/>
      <c r="F94" s="100">
        <v>1022.029</v>
      </c>
      <c r="G94" s="50"/>
    </row>
    <row r="95" spans="1:7" ht="19.5" thickBot="1">
      <c r="A95" s="150"/>
      <c r="B95" s="65" t="s">
        <v>107</v>
      </c>
      <c r="C95" s="81">
        <f t="shared" si="2"/>
        <v>20</v>
      </c>
      <c r="D95" s="51"/>
      <c r="E95" s="51"/>
      <c r="F95" s="52">
        <v>20</v>
      </c>
      <c r="G95" s="53"/>
    </row>
    <row r="96" spans="1:7" ht="32.25" thickBot="1">
      <c r="A96" s="137" t="s">
        <v>62</v>
      </c>
      <c r="B96" s="67"/>
      <c r="C96" s="96">
        <f t="shared" si="2"/>
        <v>1042.029</v>
      </c>
      <c r="D96" s="30">
        <f>SUM(D94:D95)</f>
        <v>0</v>
      </c>
      <c r="E96" s="30">
        <f>SUM(E94:E95)</f>
        <v>0</v>
      </c>
      <c r="F96" s="101">
        <f>SUM(F94:F95)</f>
        <v>1042.029</v>
      </c>
      <c r="G96" s="31">
        <f>SUM(G94:G95)</f>
        <v>0</v>
      </c>
    </row>
    <row r="97" spans="1:7" ht="65.25" customHeight="1">
      <c r="A97" s="150" t="s">
        <v>36</v>
      </c>
      <c r="B97" s="60" t="s">
        <v>138</v>
      </c>
      <c r="C97" s="81">
        <f t="shared" si="2"/>
        <v>4749</v>
      </c>
      <c r="D97" s="10"/>
      <c r="E97" s="10">
        <v>4215</v>
      </c>
      <c r="F97" s="10"/>
      <c r="G97" s="26">
        <v>534</v>
      </c>
    </row>
    <row r="98" spans="1:7" ht="31.5">
      <c r="A98" s="150"/>
      <c r="B98" s="48" t="s">
        <v>139</v>
      </c>
      <c r="C98" s="81">
        <f t="shared" si="2"/>
        <v>2800.9</v>
      </c>
      <c r="D98" s="11"/>
      <c r="E98" s="11"/>
      <c r="F98" s="11"/>
      <c r="G98" s="21">
        <v>2800.9</v>
      </c>
    </row>
    <row r="99" spans="1:7" ht="19.5" thickBot="1">
      <c r="A99" s="150"/>
      <c r="B99" s="69" t="s">
        <v>63</v>
      </c>
      <c r="C99" s="81">
        <f t="shared" si="2"/>
        <v>0</v>
      </c>
      <c r="D99" s="11"/>
      <c r="E99" s="11"/>
      <c r="F99" s="11"/>
      <c r="G99" s="21"/>
    </row>
    <row r="100" spans="1:7" ht="32.25" thickBot="1">
      <c r="A100" s="71" t="s">
        <v>46</v>
      </c>
      <c r="B100" s="76"/>
      <c r="C100" s="54">
        <f t="shared" si="2"/>
        <v>7549.9</v>
      </c>
      <c r="D100" s="58">
        <f>SUM(D97:D99)</f>
        <v>0</v>
      </c>
      <c r="E100" s="58">
        <f>SUM(E97:E99)</f>
        <v>4215</v>
      </c>
      <c r="F100" s="58">
        <f>SUM(F97:F99)</f>
        <v>0</v>
      </c>
      <c r="G100" s="59">
        <f>SUM(G97:G99)</f>
        <v>3334.9</v>
      </c>
    </row>
    <row r="101" spans="1:7" ht="23.25" customHeight="1">
      <c r="A101" s="151" t="s">
        <v>52</v>
      </c>
      <c r="B101" s="63" t="s">
        <v>88</v>
      </c>
      <c r="C101" s="81">
        <f t="shared" si="2"/>
        <v>7631</v>
      </c>
      <c r="D101" s="14"/>
      <c r="E101" s="14"/>
      <c r="F101" s="14"/>
      <c r="G101" s="40">
        <v>7631</v>
      </c>
    </row>
    <row r="102" spans="1:7" ht="19.5" thickBot="1">
      <c r="A102" s="151"/>
      <c r="B102" s="69" t="s">
        <v>141</v>
      </c>
      <c r="C102" s="81">
        <f t="shared" si="2"/>
        <v>60014</v>
      </c>
      <c r="D102" s="16">
        <v>54600</v>
      </c>
      <c r="E102" s="16"/>
      <c r="F102" s="16"/>
      <c r="G102" s="25">
        <v>5414</v>
      </c>
    </row>
    <row r="103" spans="1:7" ht="32.25" thickBot="1">
      <c r="A103" s="71" t="s">
        <v>102</v>
      </c>
      <c r="B103" s="67"/>
      <c r="C103" s="54">
        <f t="shared" si="2"/>
        <v>67645</v>
      </c>
      <c r="D103" s="30">
        <f>SUM(D101:D102)</f>
        <v>54600</v>
      </c>
      <c r="E103" s="30">
        <f>SUM(E101:E102)</f>
        <v>0</v>
      </c>
      <c r="F103" s="30">
        <f>SUM(F101:F102)</f>
        <v>0</v>
      </c>
      <c r="G103" s="31">
        <f>SUM(G101:G102)</f>
        <v>13045</v>
      </c>
    </row>
    <row r="104" spans="1:7" ht="18.75" customHeight="1">
      <c r="A104" s="150" t="s">
        <v>37</v>
      </c>
      <c r="B104" s="63" t="s">
        <v>39</v>
      </c>
      <c r="C104" s="38">
        <f t="shared" si="2"/>
        <v>0</v>
      </c>
      <c r="D104" s="10"/>
      <c r="E104" s="10"/>
      <c r="F104" s="10"/>
      <c r="G104" s="26"/>
    </row>
    <row r="105" spans="1:7" ht="32.25" thickBot="1">
      <c r="A105" s="150"/>
      <c r="B105" s="65" t="s">
        <v>110</v>
      </c>
      <c r="C105" s="81">
        <v>172.1</v>
      </c>
      <c r="D105" s="11"/>
      <c r="E105" s="11"/>
      <c r="F105" s="11"/>
      <c r="G105" s="21">
        <v>172.1</v>
      </c>
    </row>
    <row r="106" spans="1:7" ht="32.25" thickBot="1">
      <c r="A106" s="71" t="s">
        <v>103</v>
      </c>
      <c r="B106" s="70"/>
      <c r="C106" s="54">
        <f t="shared" si="2"/>
        <v>172.1</v>
      </c>
      <c r="D106" s="2">
        <v>0</v>
      </c>
      <c r="E106" s="2">
        <v>0</v>
      </c>
      <c r="F106" s="2">
        <v>0</v>
      </c>
      <c r="G106" s="3">
        <f>SUM(G104:G105)</f>
        <v>172.1</v>
      </c>
    </row>
    <row r="107" spans="1:7" ht="19.5" thickBot="1">
      <c r="A107" s="71" t="s">
        <v>49</v>
      </c>
      <c r="B107" s="67" t="s">
        <v>91</v>
      </c>
      <c r="C107" s="82">
        <f t="shared" si="2"/>
        <v>0</v>
      </c>
      <c r="D107" s="30"/>
      <c r="E107" s="30"/>
      <c r="F107" s="30"/>
      <c r="G107" s="31"/>
    </row>
    <row r="108" spans="1:7" ht="18.75">
      <c r="A108" s="150" t="s">
        <v>50</v>
      </c>
      <c r="B108" s="63" t="s">
        <v>39</v>
      </c>
      <c r="C108" s="38">
        <f t="shared" si="2"/>
        <v>0</v>
      </c>
      <c r="D108" s="14"/>
      <c r="E108" s="14"/>
      <c r="F108" s="14"/>
      <c r="G108" s="40"/>
    </row>
    <row r="109" spans="1:7" ht="18.75">
      <c r="A109" s="150"/>
      <c r="B109" s="65" t="s">
        <v>92</v>
      </c>
      <c r="C109" s="12">
        <f t="shared" si="2"/>
        <v>0</v>
      </c>
      <c r="D109" s="15"/>
      <c r="E109" s="15"/>
      <c r="F109" s="15"/>
      <c r="G109" s="23">
        <v>0</v>
      </c>
    </row>
    <row r="110" spans="1:7" ht="19.5" thickBot="1">
      <c r="A110" s="135"/>
      <c r="B110" s="48" t="s">
        <v>112</v>
      </c>
      <c r="C110" s="12">
        <f t="shared" si="2"/>
        <v>1.1000000000000001</v>
      </c>
      <c r="D110" s="15"/>
      <c r="E110" s="15"/>
      <c r="F110" s="15"/>
      <c r="G110" s="23">
        <v>1.1000000000000001</v>
      </c>
    </row>
    <row r="111" spans="1:7" ht="32.25" thickBot="1">
      <c r="A111" s="71" t="s">
        <v>54</v>
      </c>
      <c r="B111" s="104"/>
      <c r="C111" s="92">
        <f t="shared" ref="C111:C116" si="3">D111+E111+F111+G111</f>
        <v>1.1000000000000001</v>
      </c>
      <c r="D111" s="93">
        <f>SUM(D108:D109)</f>
        <v>0</v>
      </c>
      <c r="E111" s="93">
        <f>SUM(E108:E109)</f>
        <v>0</v>
      </c>
      <c r="F111" s="93">
        <f>SUM(F108:F109)</f>
        <v>0</v>
      </c>
      <c r="G111" s="105">
        <f>SUM(G108:G110)</f>
        <v>1.1000000000000001</v>
      </c>
    </row>
    <row r="112" spans="1:7" ht="32.25" thickBot="1">
      <c r="A112" s="78" t="s">
        <v>51</v>
      </c>
      <c r="B112" s="74" t="s">
        <v>87</v>
      </c>
      <c r="C112" s="83">
        <f t="shared" si="3"/>
        <v>14</v>
      </c>
      <c r="D112" s="13"/>
      <c r="E112" s="13"/>
      <c r="F112" s="13"/>
      <c r="G112" s="46">
        <v>14</v>
      </c>
    </row>
    <row r="113" spans="1:15" ht="79.5" customHeight="1" thickBot="1">
      <c r="A113" s="137" t="s">
        <v>142</v>
      </c>
      <c r="B113" s="67" t="s">
        <v>122</v>
      </c>
      <c r="C113" s="54">
        <f t="shared" si="3"/>
        <v>65.5</v>
      </c>
      <c r="D113" s="30"/>
      <c r="E113" s="30"/>
      <c r="F113" s="30"/>
      <c r="G113" s="31">
        <v>65.5</v>
      </c>
    </row>
    <row r="114" spans="1:15" s="8" customFormat="1" ht="128.25" customHeight="1" thickBot="1">
      <c r="A114" s="78" t="s">
        <v>104</v>
      </c>
      <c r="B114" s="75" t="s">
        <v>39</v>
      </c>
      <c r="C114" s="83">
        <f t="shared" si="3"/>
        <v>18557</v>
      </c>
      <c r="D114" s="13"/>
      <c r="E114" s="13"/>
      <c r="F114" s="13"/>
      <c r="G114" s="46">
        <v>18557</v>
      </c>
      <c r="H114" s="9"/>
      <c r="I114" s="9"/>
      <c r="J114" s="9"/>
      <c r="K114" s="9"/>
      <c r="L114" s="9"/>
      <c r="M114" s="9"/>
      <c r="N114" s="9"/>
      <c r="O114" s="9"/>
    </row>
    <row r="115" spans="1:15" s="9" customFormat="1" ht="63.75" thickBot="1">
      <c r="A115" s="71" t="s">
        <v>77</v>
      </c>
      <c r="B115" s="67" t="s">
        <v>123</v>
      </c>
      <c r="C115" s="54">
        <f t="shared" si="3"/>
        <v>45.68</v>
      </c>
      <c r="D115" s="134">
        <v>45.68</v>
      </c>
      <c r="E115" s="34"/>
      <c r="F115" s="34"/>
      <c r="G115" s="35"/>
    </row>
    <row r="116" spans="1:15" s="9" customFormat="1" ht="30.75" customHeight="1" thickBot="1">
      <c r="A116" s="71" t="s">
        <v>134</v>
      </c>
      <c r="B116" s="67" t="s">
        <v>135</v>
      </c>
      <c r="C116" s="54">
        <f t="shared" si="3"/>
        <v>420.26300000000003</v>
      </c>
      <c r="D116" s="134">
        <v>395.6</v>
      </c>
      <c r="E116" s="34"/>
      <c r="F116" s="34"/>
      <c r="G116" s="31">
        <v>24.663</v>
      </c>
    </row>
    <row r="117" spans="1:15" s="9" customFormat="1" ht="48" customHeight="1" thickBot="1">
      <c r="A117" s="71" t="s">
        <v>79</v>
      </c>
      <c r="B117" s="67" t="s">
        <v>57</v>
      </c>
      <c r="C117" s="54">
        <f t="shared" si="2"/>
        <v>0</v>
      </c>
      <c r="D117" s="34"/>
      <c r="E117" s="34"/>
      <c r="F117" s="34"/>
      <c r="G117" s="35"/>
    </row>
    <row r="118" spans="1:15" ht="20.25">
      <c r="A118" s="42" t="s">
        <v>28</v>
      </c>
      <c r="B118" s="86" t="s">
        <v>12</v>
      </c>
      <c r="C118" s="87">
        <f t="shared" si="2"/>
        <v>154988.867</v>
      </c>
      <c r="D118" s="145">
        <f>D6+D8+D10+D12+D14+D17+D19+D22+D25+D30+D36+D40+D46+D51+D56+D59+D64+D69+D72+D76+D80+D83+D87+D91+D94+D97+D102+D104+D108+D114</f>
        <v>67535.145000000004</v>
      </c>
      <c r="E118" s="145">
        <f>E6+E8+E10+E12+E14+E17+E19+E22+E25+E30+E36+E40+E46+E51+E56+E59+E64+E69+E72+E76+E80+E83+E87+E91+E94+E97+E102+E104+E108+E114</f>
        <v>5620.6039999999994</v>
      </c>
      <c r="F118" s="145">
        <f>F6+F8+F10+F12+F14+F17+F19+F22+F25+F30+F36+F40+F46+F51+F56+F59+F64+F69+F72+F76+F80+F83+F87+F91+F94+F97+F102+F104+F108+F114</f>
        <v>55372.127999999997</v>
      </c>
      <c r="G118" s="145">
        <f>G6+G8+G10+G12+G14+G17+G19+G22+G25+G30+G36+G40+G46+G51+G56+G59+G64+G69+G72+G76+G80+G83+G87+G91+G94+G97+G102+G104+G108+G114</f>
        <v>26460.989999999998</v>
      </c>
    </row>
    <row r="119" spans="1:15" ht="20.25">
      <c r="A119" s="43"/>
      <c r="B119" s="88" t="s">
        <v>29</v>
      </c>
      <c r="C119" s="89">
        <f>D119+E119+F119+G119</f>
        <v>7168.6379999999999</v>
      </c>
      <c r="D119" s="146">
        <f>D27+D37+D47+D53+D66+D70+D89+D99+D110</f>
        <v>1693.578</v>
      </c>
      <c r="E119" s="146">
        <f>E27+E37+E47+E53+E66+E70+E89+E99+E110</f>
        <v>195.203</v>
      </c>
      <c r="F119" s="146">
        <f>F27+F37+F47+F53+F66+F70+F89+F99+F110</f>
        <v>5073.9979999999996</v>
      </c>
      <c r="G119" s="146">
        <f>G27+G37+G47+G53+G66+G70+G89+G99+G110</f>
        <v>205.85900000000001</v>
      </c>
    </row>
    <row r="120" spans="1:15" ht="20.25">
      <c r="A120" s="43"/>
      <c r="B120" s="88" t="s">
        <v>30</v>
      </c>
      <c r="C120" s="89">
        <f>D120+E120+F120+G120</f>
        <v>10184.189000000002</v>
      </c>
      <c r="D120" s="146">
        <f>D15+D20+D23+D26+D31+D48+D52+D57+D60+D65+D73+D85</f>
        <v>2467.67</v>
      </c>
      <c r="E120" s="146">
        <f t="shared" ref="E120:G120" si="4">E15+E20+E23+E26+E31+E48+E52+E57+E60+E65+E73+E85</f>
        <v>0</v>
      </c>
      <c r="F120" s="146">
        <f t="shared" si="4"/>
        <v>7716.5190000000011</v>
      </c>
      <c r="G120" s="146">
        <f t="shared" si="4"/>
        <v>0</v>
      </c>
    </row>
    <row r="121" spans="1:15" ht="21" thickBot="1">
      <c r="A121" s="41"/>
      <c r="B121" s="90" t="s">
        <v>71</v>
      </c>
      <c r="C121" s="89">
        <f>D121+E121+F121+G121</f>
        <v>59668.418000000005</v>
      </c>
      <c r="D121" s="144">
        <f>D7+D9+D11+D13+D16+D18+D21+D24+D28+D32+D34+D35+D38+D41+D43+D44+D45+D49+D54+D61+D63+D68+D74+D77+D79+D81+D84+D88+D92+D95+D98+D101+D105+D107+D109+D112+D113+D115+D116+D117</f>
        <v>1455.83</v>
      </c>
      <c r="E121" s="144">
        <f t="shared" ref="E121:G121" si="5">E7+E9+E11+E13+E16+E18+E21+E24+E28+E32+E34+E35+E38+E41+E43+E44+E45+E49+E54+E61+E63+E68+E74+E77+E79+E81+E84+E88+E92+E95+E98+E101+E105+E107+E109+E112+E113+E115+E116+E117</f>
        <v>4121.6309999999994</v>
      </c>
      <c r="F121" s="144">
        <f t="shared" si="5"/>
        <v>9862.2819999999992</v>
      </c>
      <c r="G121" s="144">
        <f t="shared" si="5"/>
        <v>44228.675000000003</v>
      </c>
    </row>
    <row r="122" spans="1:15" ht="23.25" thickBot="1">
      <c r="A122" s="36"/>
      <c r="B122" s="37" t="s">
        <v>31</v>
      </c>
      <c r="C122" s="149">
        <f>D122+E122+F122+G122</f>
        <v>232010.11199999999</v>
      </c>
      <c r="D122" s="147">
        <f>SUM(D118:D121)</f>
        <v>73152.222999999998</v>
      </c>
      <c r="E122" s="147">
        <f>SUM(E118:E121)</f>
        <v>9937.4379999999983</v>
      </c>
      <c r="F122" s="147">
        <f>SUM(F118:F121)</f>
        <v>78024.926999999996</v>
      </c>
      <c r="G122" s="148">
        <f>SUM(G118:G121)</f>
        <v>70895.524000000005</v>
      </c>
    </row>
    <row r="123" spans="1:15">
      <c r="A123" s="4" t="s">
        <v>99</v>
      </c>
    </row>
  </sheetData>
  <mergeCells count="35">
    <mergeCell ref="A72:A74"/>
    <mergeCell ref="A8:A9"/>
    <mergeCell ref="A12:A13"/>
    <mergeCell ref="A22:A24"/>
    <mergeCell ref="A25:A28"/>
    <mergeCell ref="A1:G2"/>
    <mergeCell ref="A14:A16"/>
    <mergeCell ref="A17:A18"/>
    <mergeCell ref="A40:A41"/>
    <mergeCell ref="C3:G3"/>
    <mergeCell ref="A10:A11"/>
    <mergeCell ref="A3:A5"/>
    <mergeCell ref="A30:A32"/>
    <mergeCell ref="B3:B5"/>
    <mergeCell ref="D4:G4"/>
    <mergeCell ref="A6:A7"/>
    <mergeCell ref="A19:A21"/>
    <mergeCell ref="C4:C5"/>
    <mergeCell ref="A36:A38"/>
    <mergeCell ref="A108:A109"/>
    <mergeCell ref="A91:A92"/>
    <mergeCell ref="A94:A95"/>
    <mergeCell ref="A46:A49"/>
    <mergeCell ref="A56:A57"/>
    <mergeCell ref="A76:A77"/>
    <mergeCell ref="A101:A102"/>
    <mergeCell ref="A97:A99"/>
    <mergeCell ref="A51:A54"/>
    <mergeCell ref="A87:A89"/>
    <mergeCell ref="A104:A105"/>
    <mergeCell ref="A68:A70"/>
    <mergeCell ref="A80:A81"/>
    <mergeCell ref="A83:A84"/>
    <mergeCell ref="A63:A66"/>
    <mergeCell ref="A59:A61"/>
  </mergeCells>
  <phoneticPr fontId="0" type="noConversion"/>
  <pageMargins left="0.62992125984251968" right="0.35433070866141736" top="0.39370078740157483" bottom="0.39370078740157483" header="0.51181102362204722" footer="0.51181102362204722"/>
  <pageSetup paperSize="9" scale="59" orientation="portrait" verticalDpi="0" r:id="rId1"/>
  <headerFooter alignWithMargins="0"/>
  <rowBreaks count="1" manualBreakCount="1">
    <brk id="4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ІНВЕСТИЦІЇ СВОД</vt:lpstr>
      <vt:lpstr>'ІНВЕСТИЦІЇ СВОД'!Область_печати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2019-02-11T07:27:09Z</cp:lastPrinted>
  <dcterms:created xsi:type="dcterms:W3CDTF">2016-04-13T05:14:01Z</dcterms:created>
  <dcterms:modified xsi:type="dcterms:W3CDTF">2019-02-14T14:04:50Z</dcterms:modified>
</cp:coreProperties>
</file>